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9120" activeTab="3"/>
  </bookViews>
  <sheets>
    <sheet name="IS" sheetId="1" r:id="rId1"/>
    <sheet name="BS" sheetId="2" r:id="rId2"/>
    <sheet name="ChangesInEquity" sheetId="3" r:id="rId3"/>
    <sheet name="CFS" sheetId="4" r:id="rId4"/>
  </sheets>
  <definedNames>
    <definedName name="_xlnm.Print_Area" localSheetId="1">'BS'!$A$1:$G$113</definedName>
    <definedName name="_xlnm.Print_Area" localSheetId="2">'ChangesInEquity'!$B$2:$G$79</definedName>
    <definedName name="_xlnm.Print_Area" localSheetId="0">'IS'!$A$1:$G$66</definedName>
    <definedName name="_xlnm.Print_Titles" localSheetId="1">'BS'!$7:$12</definedName>
    <definedName name="_xlnm.Print_Titles" localSheetId="3">'CFS'!$8:$12</definedName>
  </definedNames>
  <calcPr fullCalcOnLoad="1"/>
</workbook>
</file>

<file path=xl/sharedStrings.xml><?xml version="1.0" encoding="utf-8"?>
<sst xmlns="http://schemas.openxmlformats.org/spreadsheetml/2006/main" count="203" uniqueCount="158">
  <si>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</si>
  <si>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</si>
  <si>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</si>
  <si>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</si>
  <si>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</si>
  <si>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</si>
  <si>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</si>
  <si>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</si>
  <si>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</si>
  <si>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</si>
  <si>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</si>
  <si>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</si>
  <si>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</si>
  <si>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</si>
  <si>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</si>
  <si>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</si>
  <si>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</si>
  <si>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</si>
  <si>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</si>
  <si>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</si>
  <si>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</si>
  <si>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</si>
  <si>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</si>
  <si>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</si>
  <si>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Long-term and Deferred Liabilities</t>
  </si>
  <si>
    <t>Deferred tax liabilities</t>
  </si>
  <si>
    <t>Issued capital</t>
  </si>
  <si>
    <t>Reserves</t>
  </si>
  <si>
    <t>Adjustments for:</t>
  </si>
  <si>
    <t xml:space="preserve">   Allowance for doubtful debts</t>
  </si>
  <si>
    <t xml:space="preserve">   Depreciation of property, plant and equipment</t>
  </si>
  <si>
    <t xml:space="preserve">   Allowance for doubtful debts no longer required</t>
  </si>
  <si>
    <t xml:space="preserve">   Interest income</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</si>
  <si>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</si>
  <si>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</si>
  <si>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</si>
  <si>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</si>
  <si>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</si>
  <si>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</si>
  <si>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</si>
  <si>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</si>
  <si>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</si>
  <si>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</si>
  <si>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</si>
  <si>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</si>
  <si>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Reserve on</t>
  </si>
  <si>
    <t>Unappropriated</t>
  </si>
  <si>
    <t>B5</t>
  </si>
  <si>
    <t>B13</t>
  </si>
  <si>
    <t>As of</t>
  </si>
  <si>
    <t>B9</t>
  </si>
  <si>
    <t xml:space="preserve">   doubtful debts)</t>
  </si>
  <si>
    <t>(Forward)</t>
  </si>
  <si>
    <t xml:space="preserve">WOODLANDOR HOLDINGS BERHAD </t>
  </si>
  <si>
    <t xml:space="preserve">(The Condensed Consolidated Income Statements should be read in conjunction with the annual audited financial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</si>
  <si>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</si>
  <si>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</si>
  <si>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</si>
  <si>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</si>
  <si>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</si>
  <si>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</si>
  <si>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</si>
  <si>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</si>
  <si>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</si>
  <si>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</si>
  <si>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</si>
  <si>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Amortisation of reserve on consolidation</t>
  </si>
  <si>
    <t xml:space="preserve">   Interest expense</t>
  </si>
  <si>
    <t>Net payment of hire-purchase payables</t>
  </si>
  <si>
    <t>Interest expense paid</t>
  </si>
  <si>
    <t>Purchase of other investment</t>
  </si>
  <si>
    <t xml:space="preserve">(The Condensed Consolidated Balance Sheets should be read in conjunction with the annual audited </t>
  </si>
  <si>
    <t xml:space="preserve">(The Condensed Consolidated Statements of Changes In Equity should be read in conjunction with the annual audited </t>
  </si>
  <si>
    <t>Long-term borrowings</t>
  </si>
  <si>
    <t>Amount due from customers for contract work</t>
  </si>
  <si>
    <t xml:space="preserve">  As previously reported</t>
  </si>
  <si>
    <t>Proceeds from Rights Issue and Restricted Issue</t>
  </si>
  <si>
    <t>Net Cash Used In Investing Activities</t>
  </si>
  <si>
    <t>Tax refunded</t>
  </si>
  <si>
    <t xml:space="preserve">   Issued </t>
  </si>
  <si>
    <t>-</t>
  </si>
  <si>
    <t>CASH FLOWS FROM / (USED IN) INVESTING ACTIVITIES</t>
  </si>
  <si>
    <t>Purchase of land held for property development</t>
  </si>
  <si>
    <t>Cash Generated From Operations</t>
  </si>
  <si>
    <t>CASH FLOWS FROM / (USED IN) OPERATING ACTIVITIES</t>
  </si>
  <si>
    <t>Land held for property development</t>
  </si>
  <si>
    <t xml:space="preserve">Trade receivables (net of allowance for </t>
  </si>
  <si>
    <t>CASH FLOWS FROM / (USED IN) FINANCING ACTIVITIES</t>
  </si>
  <si>
    <t>Balance as of 1 January 2005</t>
  </si>
  <si>
    <t>For the</t>
  </si>
  <si>
    <t xml:space="preserve">   Amortisation of intangible assets</t>
  </si>
  <si>
    <t>Net loss for the period</t>
  </si>
  <si>
    <t>Amortisation during the period</t>
  </si>
  <si>
    <t>period ended</t>
  </si>
  <si>
    <t>NET DECREASE IN CASH AND CASH EQUIVALENTS</t>
  </si>
  <si>
    <t>CASH AND CASH EQUIVALENTS AT BEGINNING OF PERIOD</t>
  </si>
  <si>
    <t>CASH AND CASH EQUIVALENTS AT END OF PERIOD</t>
  </si>
  <si>
    <t>Intangible asset</t>
  </si>
  <si>
    <t>Balance as of 1 January 2006</t>
  </si>
  <si>
    <t>Note:</t>
  </si>
  <si>
    <t xml:space="preserve"> statements for the year ended 31 December 2005)</t>
  </si>
  <si>
    <t xml:space="preserve"> financial statements for the year ended 31 December 2005)</t>
  </si>
  <si>
    <t>audited financial statements for the year ended 31 December 2005)</t>
  </si>
  <si>
    <t>Non distributable reserve</t>
  </si>
  <si>
    <t>Distributable reserve</t>
  </si>
  <si>
    <t>Profit</t>
  </si>
  <si>
    <t>Consolidation</t>
  </si>
  <si>
    <t>Premium</t>
  </si>
  <si>
    <t xml:space="preserve">  As previously stated</t>
  </si>
  <si>
    <t xml:space="preserve">  Effects of adopting FRS 3</t>
  </si>
  <si>
    <t>Goodwill</t>
  </si>
  <si>
    <t>Properties held for sale</t>
  </si>
  <si>
    <t>Net Cash Used In Financing Activities</t>
  </si>
  <si>
    <t>Investment properties</t>
  </si>
  <si>
    <t>Operating (Loss)/Profit Before Working Capital Changes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</si>
  <si>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</si>
  <si>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</si>
  <si>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</si>
  <si>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</si>
  <si>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</si>
  <si>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</si>
  <si>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</si>
  <si>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</si>
  <si>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</si>
  <si>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</si>
  <si>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</si>
  <si>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</si>
  <si>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(comparatives restated)</t>
  </si>
  <si>
    <t xml:space="preserve">  Transferred to goodwill</t>
  </si>
  <si>
    <t>Shareholders'</t>
  </si>
  <si>
    <t>Equity</t>
  </si>
  <si>
    <t>Net (loss) / profit for the period</t>
  </si>
  <si>
    <t>Dividend</t>
  </si>
  <si>
    <t xml:space="preserve">   Allowance for dimunition in value of investment</t>
  </si>
  <si>
    <t xml:space="preserve">   Gain on disposal of property, plant and equipment</t>
  </si>
  <si>
    <t xml:space="preserve">   Depreciation of investment properties</t>
  </si>
  <si>
    <t>Purchase of properties held for sales</t>
  </si>
  <si>
    <t>Net proceeds from/(repayment of) term loans</t>
  </si>
  <si>
    <t>(Loss)/Profit before tax</t>
  </si>
  <si>
    <t>Net profit for the period</t>
  </si>
  <si>
    <t>Condensed Consolidated Income Statements for the period ended 30 September 2006</t>
  </si>
  <si>
    <t>30 September</t>
  </si>
  <si>
    <t>9 months</t>
  </si>
  <si>
    <t>Condensed Consolidated Balance Sheets as of 30 September 2006</t>
  </si>
  <si>
    <t>Balance as of 30 September 2006</t>
  </si>
  <si>
    <t>Condensed Consolidated Statements of Changes In Equity for the period ended 30 September 2006</t>
  </si>
  <si>
    <t>Balance as of 30 September 2005</t>
  </si>
  <si>
    <t xml:space="preserve">   Gain on disposal of other investment</t>
  </si>
  <si>
    <t>Proceeds from disposal of other investments</t>
  </si>
  <si>
    <t xml:space="preserve">   Bad debts written off</t>
  </si>
  <si>
    <t>Proceeds from disposal of property held for sales</t>
  </si>
  <si>
    <t xml:space="preserve">   Gain on disposal of property held for sale</t>
  </si>
  <si>
    <t>Condensed Consolidated Cash Flow Statements for the period ended 30 September 2006</t>
  </si>
  <si>
    <t>(Loss) / Earnings per ordinary share</t>
  </si>
  <si>
    <t xml:space="preserve">Net Cash From Operating Activities </t>
  </si>
  <si>
    <t>Net (repayment of)/proceeds from short-term borrowings other than bank overdrafts</t>
  </si>
  <si>
    <t>(Loss) / Profit before tax</t>
  </si>
  <si>
    <t>Profit / (Loss) from operations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</si>
</sst>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s>
  <fonts count="11">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43" fontId="0" fillId="0" borderId="0" xfId="15" applyNumberFormat="1" applyFill="1" applyAlignment="1">
      <alignment/>
    </xf>
    <xf numFmtId="165"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65"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2" xfId="15" applyNumberFormat="1" applyFill="1" applyBorder="1" applyAlignment="1">
      <alignment/>
    </xf>
    <xf numFmtId="0" fontId="0" fillId="0" borderId="0" xfId="0" applyFill="1" applyAlignment="1" quotePrefix="1">
      <alignment/>
    </xf>
    <xf numFmtId="165" fontId="0" fillId="0" borderId="3" xfId="15" applyNumberFormat="1" applyFill="1" applyBorder="1" applyAlignment="1">
      <alignment/>
    </xf>
    <xf numFmtId="0" fontId="5" fillId="0" borderId="0" xfId="0" applyFont="1" applyFill="1" applyAlignment="1">
      <alignment/>
    </xf>
    <xf numFmtId="43" fontId="0" fillId="0" borderId="0" xfId="15" applyFont="1" applyFill="1" applyAlignment="1" quotePrefix="1">
      <alignment horizontal="right"/>
    </xf>
    <xf numFmtId="165" fontId="0" fillId="0" borderId="0" xfId="15" applyNumberFormat="1" applyFont="1" applyFill="1" applyAlignment="1" quotePrefix="1">
      <alignment horizontal="right"/>
    </xf>
    <xf numFmtId="43" fontId="0" fillId="0" borderId="0" xfId="15" applyFill="1" applyAlignment="1">
      <alignment/>
    </xf>
    <xf numFmtId="0" fontId="3" fillId="0" borderId="0" xfId="0" applyFont="1" applyFill="1" applyAlignment="1" quotePrefix="1">
      <alignment horizontal="right"/>
    </xf>
    <xf numFmtId="165" fontId="0" fillId="0" borderId="0" xfId="15" applyNumberFormat="1" applyFont="1" applyFill="1" applyAlignment="1">
      <alignment/>
    </xf>
    <xf numFmtId="165" fontId="0" fillId="0" borderId="0" xfId="15" applyNumberFormat="1" applyFont="1" applyFill="1" applyBorder="1" applyAlignment="1">
      <alignment horizontal="right"/>
    </xf>
    <xf numFmtId="0" fontId="8" fillId="0" borderId="0" xfId="0" applyFont="1" applyFill="1" applyAlignment="1">
      <alignment/>
    </xf>
    <xf numFmtId="0" fontId="9" fillId="0" borderId="0" xfId="0" applyFont="1" applyFill="1" applyAlignment="1">
      <alignment/>
    </xf>
    <xf numFmtId="165" fontId="0" fillId="0" borderId="2" xfId="15" applyNumberFormat="1" applyFont="1" applyFill="1" applyBorder="1" applyAlignment="1" quotePrefix="1">
      <alignment horizontal="right"/>
    </xf>
    <xf numFmtId="165" fontId="0" fillId="0" borderId="0" xfId="0" applyNumberFormat="1" applyFill="1" applyAlignment="1">
      <alignment/>
    </xf>
    <xf numFmtId="10" fontId="0" fillId="0" borderId="0" xfId="19" applyNumberFormat="1" applyFill="1" applyBorder="1" applyAlignment="1">
      <alignment horizontal="center"/>
    </xf>
    <xf numFmtId="165" fontId="0" fillId="0" borderId="0" xfId="15" applyNumberFormat="1" applyFill="1" applyBorder="1" applyAlignment="1">
      <alignment/>
    </xf>
    <xf numFmtId="165" fontId="0" fillId="0" borderId="0" xfId="15" applyNumberFormat="1" applyFont="1" applyFill="1" applyBorder="1" applyAlignment="1">
      <alignment/>
    </xf>
    <xf numFmtId="165" fontId="0" fillId="0" borderId="0" xfId="15" applyNumberFormat="1" applyFill="1" applyAlignment="1">
      <alignment/>
    </xf>
    <xf numFmtId="0" fontId="0" fillId="0" borderId="0" xfId="0" applyFont="1" applyFill="1" applyAlignment="1">
      <alignment/>
    </xf>
    <xf numFmtId="10" fontId="0" fillId="0" borderId="0" xfId="19" applyNumberFormat="1" applyFont="1" applyFill="1" applyBorder="1" applyAlignment="1">
      <alignment horizontal="center"/>
    </xf>
    <xf numFmtId="165" fontId="0" fillId="0" borderId="2" xfId="15" applyNumberFormat="1" applyFill="1" applyBorder="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0" xfId="15" applyNumberFormat="1" applyFont="1" applyFill="1" applyBorder="1" applyAlignment="1">
      <alignment horizontal="right"/>
    </xf>
    <xf numFmtId="165" fontId="0" fillId="0" borderId="0" xfId="15" applyNumberFormat="1" applyFont="1" applyFill="1" applyBorder="1" applyAlignment="1" quotePrefix="1">
      <alignment horizontal="right"/>
    </xf>
    <xf numFmtId="9" fontId="0" fillId="0" borderId="0" xfId="19" applyFill="1" applyAlignment="1">
      <alignment/>
    </xf>
    <xf numFmtId="165" fontId="0" fillId="0" borderId="0" xfId="19" applyNumberFormat="1" applyFill="1" applyAlignment="1">
      <alignment/>
    </xf>
    <xf numFmtId="0" fontId="3" fillId="0" borderId="0" xfId="0" applyFont="1" applyFill="1" applyAlignment="1">
      <alignment horizontal="lef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xf numFmtId="0" fontId="10" fillId="0" borderId="0" xfId="0" applyFont="1" applyFill="1" applyAlignment="1">
      <alignment horizontal="right" wrapText="1"/>
    </xf>
    <xf numFmtId="0" fontId="9"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1"/>
  <sheetViews>
    <sheetView workbookViewId="0" topLeftCell="B28">
      <selection activeCell="C34" sqref="C34"/>
    </sheetView>
  </sheetViews>
  <sheetFormatPr defaultColWidth="9.140625" defaultRowHeight="12.75"/>
  <cols>
    <col min="1" max="1" width="4.7109375" style="5" customWidth="1"/>
    <col min="2" max="2" width="32.7109375" style="5" customWidth="1"/>
    <col min="3" max="3" width="5.7109375" style="5" customWidth="1"/>
    <col min="4" max="7" width="14.7109375" style="5" customWidth="1"/>
    <col min="8" max="16384" width="9.140625" style="5" customWidth="1"/>
  </cols>
  <sheetData>
    <row r="1" spans="2:6" ht="20.25">
      <c r="B1" s="6" t="s">
        <v>53</v>
      </c>
      <c r="C1" s="7"/>
      <c r="F1" s="8"/>
    </row>
    <row r="2" spans="2:6" ht="20.25">
      <c r="B2" s="10" t="s">
        <v>62</v>
      </c>
      <c r="C2" s="7"/>
      <c r="F2" s="8"/>
    </row>
    <row r="4" spans="2:7" ht="15">
      <c r="B4" s="48" t="s">
        <v>140</v>
      </c>
      <c r="C4" s="48"/>
      <c r="D4" s="48"/>
      <c r="E4" s="48"/>
      <c r="F4" s="48"/>
      <c r="G4" s="48"/>
    </row>
    <row r="5" spans="2:3" ht="15">
      <c r="B5" s="29"/>
      <c r="C5" s="4"/>
    </row>
    <row r="7" spans="3:7" ht="12.75">
      <c r="C7" s="3"/>
      <c r="D7" s="26">
        <v>2006</v>
      </c>
      <c r="E7" s="26">
        <v>2005</v>
      </c>
      <c r="F7" s="12">
        <f>+D7</f>
        <v>2006</v>
      </c>
      <c r="G7" s="12">
        <f>+E7</f>
        <v>2005</v>
      </c>
    </row>
    <row r="8" spans="3:7" ht="12.75">
      <c r="C8" s="3"/>
      <c r="D8" s="12" t="s">
        <v>1</v>
      </c>
      <c r="E8" s="12" t="s">
        <v>3</v>
      </c>
      <c r="F8" s="12" t="s">
        <v>142</v>
      </c>
      <c r="G8" s="12" t="str">
        <f>+F8</f>
        <v>9 months</v>
      </c>
    </row>
    <row r="9" spans="3:7" ht="12.75">
      <c r="C9" s="3"/>
      <c r="D9" s="12" t="s">
        <v>2</v>
      </c>
      <c r="E9" s="12" t="s">
        <v>2</v>
      </c>
      <c r="F9" s="12" t="s">
        <v>4</v>
      </c>
      <c r="G9" s="12" t="s">
        <v>4</v>
      </c>
    </row>
    <row r="10" spans="3:7" ht="12.75">
      <c r="C10" s="3"/>
      <c r="D10" s="13" t="s">
        <v>141</v>
      </c>
      <c r="E10" s="13" t="str">
        <f>+D10</f>
        <v>30 September</v>
      </c>
      <c r="F10" s="12" t="s">
        <v>5</v>
      </c>
      <c r="G10" s="12" t="s">
        <v>5</v>
      </c>
    </row>
    <row r="11" spans="3:10" ht="12.75">
      <c r="C11" s="15" t="s">
        <v>6</v>
      </c>
      <c r="D11" s="12" t="s">
        <v>0</v>
      </c>
      <c r="E11" s="12" t="s">
        <v>0</v>
      </c>
      <c r="F11" s="12" t="s">
        <v>0</v>
      </c>
      <c r="G11" s="12" t="s">
        <v>0</v>
      </c>
      <c r="H11" s="46"/>
      <c r="J11" s="46"/>
    </row>
    <row r="12" ht="12.75">
      <c r="C12" s="16"/>
    </row>
    <row r="13" spans="2:11" ht="12.75">
      <c r="B13" s="5" t="s">
        <v>7</v>
      </c>
      <c r="C13" s="16"/>
      <c r="D13" s="27">
        <f>F13-24301</f>
        <v>13692</v>
      </c>
      <c r="E13" s="27">
        <f>+G13-27085</f>
        <v>14392</v>
      </c>
      <c r="F13" s="27">
        <v>37993</v>
      </c>
      <c r="G13" s="27">
        <v>41477</v>
      </c>
      <c r="H13" s="32"/>
      <c r="I13" s="45"/>
      <c r="J13" s="45"/>
      <c r="K13" s="44"/>
    </row>
    <row r="14" spans="3:10" ht="12.75">
      <c r="C14" s="16"/>
      <c r="D14" s="17"/>
      <c r="E14" s="17"/>
      <c r="F14" s="17"/>
      <c r="G14" s="17"/>
      <c r="H14" s="32"/>
      <c r="I14" s="32"/>
      <c r="J14" s="44"/>
    </row>
    <row r="15" spans="3:10" ht="12.75">
      <c r="C15" s="16"/>
      <c r="D15" s="17"/>
      <c r="E15" s="17"/>
      <c r="F15" s="17"/>
      <c r="G15" s="17"/>
      <c r="H15" s="32"/>
      <c r="I15" s="32"/>
      <c r="J15" s="44"/>
    </row>
    <row r="16" spans="2:11" ht="12.75">
      <c r="B16" s="5" t="s">
        <v>59</v>
      </c>
      <c r="C16" s="16"/>
      <c r="D16" s="17">
        <f>F16--25075</f>
        <v>-13664</v>
      </c>
      <c r="E16" s="17">
        <f>+G16--26871</f>
        <v>-14183</v>
      </c>
      <c r="F16" s="17">
        <v>-38739</v>
      </c>
      <c r="G16" s="17">
        <v>-41054</v>
      </c>
      <c r="H16" s="32"/>
      <c r="I16" s="45"/>
      <c r="J16" s="45"/>
      <c r="K16" s="44"/>
    </row>
    <row r="17" spans="2:11" ht="12.75">
      <c r="B17" s="5" t="s">
        <v>8</v>
      </c>
      <c r="C17" s="16"/>
      <c r="D17" s="17">
        <f>F17-83</f>
        <v>203</v>
      </c>
      <c r="E17" s="17">
        <f>+G17-576</f>
        <v>240</v>
      </c>
      <c r="F17" s="17">
        <v>286</v>
      </c>
      <c r="G17" s="27">
        <v>816</v>
      </c>
      <c r="H17" s="32"/>
      <c r="I17" s="45"/>
      <c r="J17" s="45"/>
      <c r="K17" s="44"/>
    </row>
    <row r="18" spans="3:10" ht="12.75">
      <c r="C18" s="16"/>
      <c r="D18" s="19"/>
      <c r="E18" s="19"/>
      <c r="F18" s="19"/>
      <c r="G18" s="19"/>
      <c r="H18" s="32"/>
      <c r="I18" s="32"/>
      <c r="J18" s="44"/>
    </row>
    <row r="19" spans="3:10" ht="12.75">
      <c r="C19" s="16"/>
      <c r="D19" s="17"/>
      <c r="E19" s="17"/>
      <c r="F19" s="17"/>
      <c r="G19" s="17"/>
      <c r="H19" s="32"/>
      <c r="I19" s="32"/>
      <c r="J19" s="44"/>
    </row>
    <row r="20" spans="2:11" ht="12.75">
      <c r="B20" s="5" t="s">
        <v>157</v>
      </c>
      <c r="C20" s="16"/>
      <c r="D20" s="27">
        <f>SUM(D13:D18)</f>
        <v>231</v>
      </c>
      <c r="E20" s="27">
        <f>SUM(E13:E18)</f>
        <v>449</v>
      </c>
      <c r="F20" s="27">
        <f>SUM(F13:F18)</f>
        <v>-460</v>
      </c>
      <c r="G20" s="27">
        <f>SUM(G13:G18)</f>
        <v>1239</v>
      </c>
      <c r="H20" s="32"/>
      <c r="I20" s="45"/>
      <c r="J20" s="45"/>
      <c r="K20" s="44"/>
    </row>
    <row r="21" spans="3:10" ht="12.75">
      <c r="C21" s="16"/>
      <c r="D21" s="27"/>
      <c r="E21" s="27"/>
      <c r="F21" s="27"/>
      <c r="G21" s="27"/>
      <c r="H21" s="32"/>
      <c r="I21" s="32"/>
      <c r="J21" s="44"/>
    </row>
    <row r="22" spans="2:11" ht="12.75">
      <c r="B22" s="5" t="s">
        <v>60</v>
      </c>
      <c r="C22" s="16"/>
      <c r="D22" s="17">
        <f>F22--514</f>
        <v>-345</v>
      </c>
      <c r="E22" s="17">
        <f>+G22--415</f>
        <v>-226</v>
      </c>
      <c r="F22" s="17">
        <v>-859</v>
      </c>
      <c r="G22" s="17">
        <v>-641</v>
      </c>
      <c r="H22" s="32"/>
      <c r="I22" s="45"/>
      <c r="J22" s="45"/>
      <c r="K22" s="44"/>
    </row>
    <row r="23" spans="2:11" ht="12.75">
      <c r="B23" s="5" t="s">
        <v>61</v>
      </c>
      <c r="C23" s="16"/>
      <c r="D23" s="17">
        <f>F23-65</f>
        <v>29</v>
      </c>
      <c r="E23" s="17">
        <f>+G23-74</f>
        <v>38</v>
      </c>
      <c r="F23" s="17">
        <v>94</v>
      </c>
      <c r="G23" s="17">
        <v>112</v>
      </c>
      <c r="H23" s="32"/>
      <c r="I23" s="45"/>
      <c r="J23" s="45"/>
      <c r="K23" s="44"/>
    </row>
    <row r="24" spans="3:10" ht="12.75">
      <c r="C24" s="16"/>
      <c r="D24" s="19"/>
      <c r="E24" s="19"/>
      <c r="F24" s="19"/>
      <c r="G24" s="19"/>
      <c r="H24" s="32"/>
      <c r="I24" s="32"/>
      <c r="J24" s="44"/>
    </row>
    <row r="25" spans="3:10" ht="12.75">
      <c r="C25" s="16"/>
      <c r="D25" s="17"/>
      <c r="E25" s="17"/>
      <c r="F25" s="17"/>
      <c r="G25" s="17"/>
      <c r="H25" s="32"/>
      <c r="I25" s="32"/>
      <c r="J25" s="44"/>
    </row>
    <row r="26" spans="3:10" ht="12.75">
      <c r="C26" s="16"/>
      <c r="D26" s="17"/>
      <c r="E26" s="17"/>
      <c r="F26" s="17"/>
      <c r="G26" s="17"/>
      <c r="H26" s="32"/>
      <c r="I26" s="32"/>
      <c r="J26" s="44"/>
    </row>
    <row r="27" spans="2:11" ht="12.75">
      <c r="B27" s="3" t="s">
        <v>156</v>
      </c>
      <c r="C27" s="16"/>
      <c r="D27" s="17">
        <f>SUM(D20:D23)</f>
        <v>-85</v>
      </c>
      <c r="E27" s="17">
        <f>SUM(E20:E23)</f>
        <v>261</v>
      </c>
      <c r="F27" s="17">
        <f>SUM(F20:F23)</f>
        <v>-1225</v>
      </c>
      <c r="G27" s="17">
        <f>SUM(G20:G23)</f>
        <v>710</v>
      </c>
      <c r="H27" s="32"/>
      <c r="I27" s="45"/>
      <c r="J27" s="45"/>
      <c r="K27" s="44"/>
    </row>
    <row r="28" spans="2:10" ht="12.75">
      <c r="B28" s="3"/>
      <c r="C28" s="16"/>
      <c r="D28" s="17"/>
      <c r="E28" s="17"/>
      <c r="F28" s="17"/>
      <c r="G28" s="17"/>
      <c r="H28" s="32"/>
      <c r="I28" s="32"/>
      <c r="J28" s="44"/>
    </row>
    <row r="29" spans="2:11" ht="12.75">
      <c r="B29" s="5" t="s">
        <v>9</v>
      </c>
      <c r="C29" s="16" t="s">
        <v>47</v>
      </c>
      <c r="D29" s="17">
        <f>F29--111</f>
        <v>-53</v>
      </c>
      <c r="E29" s="17">
        <f>+G29--244</f>
        <v>-195</v>
      </c>
      <c r="F29" s="17">
        <v>-164</v>
      </c>
      <c r="G29" s="17">
        <v>-439</v>
      </c>
      <c r="H29" s="32"/>
      <c r="I29" s="45"/>
      <c r="J29" s="45"/>
      <c r="K29" s="44"/>
    </row>
    <row r="30" spans="3:10" ht="12.75">
      <c r="C30" s="16"/>
      <c r="D30" s="19"/>
      <c r="E30" s="19"/>
      <c r="F30" s="19"/>
      <c r="G30" s="19"/>
      <c r="H30" s="32"/>
      <c r="I30" s="32"/>
      <c r="J30" s="44"/>
    </row>
    <row r="31" spans="3:10" ht="12.75">
      <c r="C31" s="16"/>
      <c r="D31" s="17"/>
      <c r="E31" s="17"/>
      <c r="F31" s="17"/>
      <c r="G31" s="17"/>
      <c r="H31" s="32"/>
      <c r="I31" s="32"/>
      <c r="J31" s="44"/>
    </row>
    <row r="32" spans="2:11" ht="12.75">
      <c r="B32" s="3" t="s">
        <v>131</v>
      </c>
      <c r="C32" s="16"/>
      <c r="D32" s="17">
        <f>SUM(D27:D29)</f>
        <v>-138</v>
      </c>
      <c r="E32" s="17">
        <f>SUM(E27:E29)</f>
        <v>66</v>
      </c>
      <c r="F32" s="17">
        <f>SUM(F27:F29)</f>
        <v>-1389</v>
      </c>
      <c r="G32" s="17">
        <f>SUM(G27:G29)</f>
        <v>271</v>
      </c>
      <c r="H32" s="32"/>
      <c r="I32" s="45"/>
      <c r="J32" s="45"/>
      <c r="K32" s="44"/>
    </row>
    <row r="33" spans="3:10" ht="13.5" thickBot="1">
      <c r="C33" s="16"/>
      <c r="D33" s="21"/>
      <c r="E33" s="21"/>
      <c r="F33" s="21"/>
      <c r="G33" s="21"/>
      <c r="H33" s="32"/>
      <c r="I33" s="32"/>
      <c r="J33" s="44"/>
    </row>
    <row r="34" spans="3:9" ht="12.75">
      <c r="C34" s="16"/>
      <c r="D34" s="17"/>
      <c r="E34" s="17"/>
      <c r="F34" s="17"/>
      <c r="G34" s="17"/>
      <c r="I34" s="32"/>
    </row>
    <row r="35" spans="2:7" ht="12.75">
      <c r="B35" s="5" t="s">
        <v>123</v>
      </c>
      <c r="C35" s="16"/>
      <c r="D35" s="17"/>
      <c r="E35" s="17"/>
      <c r="F35" s="17"/>
      <c r="G35" s="17"/>
    </row>
    <row r="36" spans="2:10" ht="12.75">
      <c r="B36" s="5" t="s">
        <v>124</v>
      </c>
      <c r="C36" s="16"/>
      <c r="D36" s="17">
        <f>D32</f>
        <v>-138</v>
      </c>
      <c r="E36" s="17">
        <f>E32</f>
        <v>66</v>
      </c>
      <c r="F36" s="17">
        <f>F32</f>
        <v>-1389</v>
      </c>
      <c r="G36" s="17">
        <f>+G32</f>
        <v>271</v>
      </c>
      <c r="H36" s="32"/>
      <c r="I36" s="45"/>
      <c r="J36" s="45"/>
    </row>
    <row r="37" spans="2:7" ht="12.75">
      <c r="B37" s="5" t="s">
        <v>125</v>
      </c>
      <c r="C37" s="16"/>
      <c r="D37" s="17">
        <v>0</v>
      </c>
      <c r="E37" s="17">
        <v>0</v>
      </c>
      <c r="F37" s="17">
        <v>0</v>
      </c>
      <c r="G37" s="27">
        <f>0+E37</f>
        <v>0</v>
      </c>
    </row>
    <row r="38" spans="3:7" ht="12.75">
      <c r="C38" s="16"/>
      <c r="D38" s="18"/>
      <c r="E38" s="18"/>
      <c r="F38" s="18"/>
      <c r="G38" s="18"/>
    </row>
    <row r="39" spans="2:7" ht="12.75">
      <c r="B39" s="3" t="s">
        <v>131</v>
      </c>
      <c r="C39" s="16"/>
      <c r="D39" s="2">
        <f>SUM(D36:D38)</f>
        <v>-138</v>
      </c>
      <c r="E39" s="2">
        <f>SUM(E36:E38)</f>
        <v>66</v>
      </c>
      <c r="F39" s="2">
        <f>SUM(F36:F38)</f>
        <v>-1389</v>
      </c>
      <c r="G39" s="2">
        <f>SUM(G36:G38)</f>
        <v>271</v>
      </c>
    </row>
    <row r="40" spans="3:7" ht="13.5" thickBot="1">
      <c r="C40" s="16"/>
      <c r="D40" s="21"/>
      <c r="E40" s="21"/>
      <c r="F40" s="21"/>
      <c r="G40" s="21"/>
    </row>
    <row r="41" spans="3:9" ht="12.75">
      <c r="C41" s="16"/>
      <c r="D41" s="17"/>
      <c r="E41" s="17"/>
      <c r="F41" s="17"/>
      <c r="G41" s="17"/>
      <c r="I41" s="32"/>
    </row>
    <row r="42" spans="2:9" ht="12.75">
      <c r="B42" s="5" t="s">
        <v>153</v>
      </c>
      <c r="C42" s="16"/>
      <c r="D42" s="17"/>
      <c r="E42" s="1"/>
      <c r="F42" s="17"/>
      <c r="G42" s="1"/>
      <c r="I42" s="32"/>
    </row>
    <row r="43" spans="2:9" ht="12.75">
      <c r="B43" s="5" t="s">
        <v>10</v>
      </c>
      <c r="C43" s="16" t="s">
        <v>48</v>
      </c>
      <c r="D43" s="17"/>
      <c r="E43" s="1"/>
      <c r="F43" s="17"/>
      <c r="G43" s="1"/>
      <c r="I43" s="32"/>
    </row>
    <row r="44" spans="2:9" ht="12.75">
      <c r="B44" s="20" t="s">
        <v>63</v>
      </c>
      <c r="C44" s="16"/>
      <c r="D44" s="25">
        <v>-0.34</v>
      </c>
      <c r="E44" s="25">
        <v>0.16</v>
      </c>
      <c r="F44" s="25">
        <v>-3.47</v>
      </c>
      <c r="G44" s="25">
        <v>0.68</v>
      </c>
      <c r="I44" s="32"/>
    </row>
    <row r="45" spans="3:9" ht="13.5" thickBot="1">
      <c r="C45" s="16"/>
      <c r="D45" s="21"/>
      <c r="E45" s="21"/>
      <c r="F45" s="21"/>
      <c r="G45" s="21"/>
      <c r="I45" s="32"/>
    </row>
    <row r="46" spans="3:7" ht="12.75">
      <c r="C46" s="16"/>
      <c r="D46" s="17"/>
      <c r="E46" s="17"/>
      <c r="F46" s="17"/>
      <c r="G46" s="17"/>
    </row>
    <row r="47" spans="2:7" ht="12.75">
      <c r="B47" s="20" t="s">
        <v>64</v>
      </c>
      <c r="C47" s="16"/>
      <c r="D47" s="42" t="s">
        <v>6</v>
      </c>
      <c r="E47" s="28" t="s">
        <v>6</v>
      </c>
      <c r="F47" s="28" t="s">
        <v>6</v>
      </c>
      <c r="G47" s="28" t="s">
        <v>6</v>
      </c>
    </row>
    <row r="48" spans="3:7" ht="13.5" thickBot="1">
      <c r="C48" s="16"/>
      <c r="D48" s="21"/>
      <c r="E48" s="21"/>
      <c r="F48" s="21"/>
      <c r="G48" s="21"/>
    </row>
    <row r="49" spans="3:7" ht="12.75">
      <c r="C49" s="16"/>
      <c r="D49" s="17"/>
      <c r="E49" s="17"/>
      <c r="F49" s="17"/>
      <c r="G49" s="17"/>
    </row>
    <row r="50" spans="3:7" ht="12.75">
      <c r="C50" s="16"/>
      <c r="D50" s="17"/>
      <c r="E50" s="17"/>
      <c r="F50" s="17"/>
      <c r="G50" s="17"/>
    </row>
    <row r="51" spans="3:7" ht="12.75">
      <c r="C51" s="16"/>
      <c r="D51" s="17"/>
      <c r="E51" s="17"/>
      <c r="F51" s="17"/>
      <c r="G51" s="17"/>
    </row>
    <row r="52" spans="3:7" ht="12.75">
      <c r="C52" s="16"/>
      <c r="D52" s="17"/>
      <c r="E52" s="17"/>
      <c r="F52" s="17"/>
      <c r="G52" s="17"/>
    </row>
    <row r="53" spans="2:7" ht="12.75">
      <c r="B53" s="5" t="s">
        <v>99</v>
      </c>
      <c r="C53" s="16"/>
      <c r="D53" s="17"/>
      <c r="E53" s="17"/>
      <c r="F53" s="17"/>
      <c r="G53" s="17"/>
    </row>
    <row r="54" spans="2:7" ht="15.75" customHeight="1">
      <c r="B54" s="47" t="s">
        <v>126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3:7" ht="12.75">
      <c r="C57" s="16"/>
      <c r="D57" s="17"/>
      <c r="E57" s="17"/>
      <c r="F57" s="17"/>
      <c r="G57" s="17"/>
    </row>
    <row r="58" spans="3:7" ht="12.75">
      <c r="C58" s="16"/>
      <c r="D58" s="17"/>
      <c r="E58" s="17"/>
      <c r="F58" s="17"/>
      <c r="G58" s="17"/>
    </row>
    <row r="59" spans="3:7" ht="12.75">
      <c r="C59" s="16"/>
      <c r="D59" s="17"/>
      <c r="E59" s="17"/>
      <c r="F59" s="17"/>
      <c r="G59" s="17"/>
    </row>
    <row r="60" spans="3:7" ht="12.75">
      <c r="C60" s="16"/>
      <c r="D60" s="17"/>
      <c r="E60" s="17"/>
      <c r="F60" s="17"/>
      <c r="G60" s="17"/>
    </row>
    <row r="61" ht="12.75">
      <c r="C61" s="16"/>
    </row>
    <row r="62" ht="12.75">
      <c r="C62" s="16"/>
    </row>
    <row r="63" ht="12.75">
      <c r="C63" s="16"/>
    </row>
    <row r="64" ht="12.75">
      <c r="C64" s="16"/>
    </row>
    <row r="65" spans="2:3" ht="12.75">
      <c r="B65" s="5" t="s">
        <v>54</v>
      </c>
      <c r="C65" s="16"/>
    </row>
    <row r="66" spans="2:3" ht="12.75">
      <c r="B66" s="5" t="s">
        <v>100</v>
      </c>
      <c r="C66" s="16"/>
    </row>
    <row r="67" ht="12.75">
      <c r="C67" s="16"/>
    </row>
    <row r="68" ht="12.75">
      <c r="C68" s="16"/>
    </row>
    <row r="69" ht="12.75">
      <c r="C69" s="16"/>
    </row>
    <row r="70" ht="12.75">
      <c r="C70" s="16"/>
    </row>
    <row r="71" ht="12.75">
      <c r="C71" s="16"/>
    </row>
  </sheetData>
  <mergeCells count="2">
    <mergeCell ref="B54:G56"/>
    <mergeCell ref="B4:G4"/>
  </mergeCells>
  <printOptions/>
  <pageMargins left="0.5" right="0.5" top="0.75" bottom="0.5"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1:N113"/>
  <sheetViews>
    <sheetView workbookViewId="0" topLeftCell="A106">
      <selection activeCell="E47" sqref="E46:E47"/>
    </sheetView>
  </sheetViews>
  <sheetFormatPr defaultColWidth="9.140625" defaultRowHeight="12.75"/>
  <cols>
    <col min="1" max="1" width="4.7109375" style="5" customWidth="1"/>
    <col min="2" max="2" width="48.7109375" style="5" customWidth="1"/>
    <col min="3" max="3" width="5.7109375" style="5" customWidth="1"/>
    <col min="4" max="4" width="1.7109375" style="5" customWidth="1"/>
    <col min="5" max="5" width="15.7109375" style="5" customWidth="1"/>
    <col min="6" max="6" width="15.8515625" style="5" customWidth="1"/>
    <col min="7" max="7" width="3.57421875" style="5" customWidth="1"/>
    <col min="8" max="8" width="9.140625" style="5" customWidth="1"/>
    <col min="9" max="9" width="9.140625" style="9" customWidth="1"/>
    <col min="10" max="10" width="8.28125" style="33" customWidth="1"/>
    <col min="11" max="11" width="9.140625" style="9" customWidth="1"/>
    <col min="12" max="12" width="14.8515625" style="9" customWidth="1"/>
    <col min="13" max="13" width="3.00390625" style="9" customWidth="1"/>
    <col min="14" max="14" width="12.8515625" style="9" bestFit="1" customWidth="1"/>
    <col min="15" max="15" width="9.140625" style="9" customWidth="1"/>
    <col min="16" max="16384" width="9.140625" style="5" customWidth="1"/>
  </cols>
  <sheetData>
    <row r="1" spans="2:6" ht="20.25">
      <c r="B1" s="6" t="s">
        <v>53</v>
      </c>
      <c r="C1" s="7"/>
      <c r="D1" s="7"/>
      <c r="F1" s="8"/>
    </row>
    <row r="2" spans="2:6" ht="12.75" customHeight="1">
      <c r="B2" s="10" t="s">
        <v>62</v>
      </c>
      <c r="C2" s="7"/>
      <c r="D2" s="7"/>
      <c r="F2" s="8"/>
    </row>
    <row r="4" spans="2:4" ht="15">
      <c r="B4" s="4" t="s">
        <v>143</v>
      </c>
      <c r="C4" s="4"/>
      <c r="D4" s="4"/>
    </row>
    <row r="5" spans="2:4" ht="15">
      <c r="B5" s="29"/>
      <c r="C5" s="4"/>
      <c r="D5" s="4"/>
    </row>
    <row r="7" spans="5:14" ht="12.75">
      <c r="E7" s="11" t="s">
        <v>49</v>
      </c>
      <c r="F7" s="12" t="s">
        <v>49</v>
      </c>
      <c r="I7" s="49"/>
      <c r="J7" s="49"/>
      <c r="N7" s="34"/>
    </row>
    <row r="8" spans="5:14" ht="12.75">
      <c r="E8" s="13" t="s">
        <v>141</v>
      </c>
      <c r="F8" s="13" t="s">
        <v>65</v>
      </c>
      <c r="N8" s="34"/>
    </row>
    <row r="9" spans="5:14" ht="12.75">
      <c r="E9" s="11">
        <v>2006</v>
      </c>
      <c r="F9" s="12">
        <v>2005</v>
      </c>
      <c r="N9" s="14"/>
    </row>
    <row r="10" spans="3:14" ht="12.75">
      <c r="C10" s="15" t="s">
        <v>6</v>
      </c>
      <c r="D10" s="15"/>
      <c r="E10" s="11" t="s">
        <v>0</v>
      </c>
      <c r="F10" s="12" t="s">
        <v>0</v>
      </c>
      <c r="N10" s="34"/>
    </row>
    <row r="11" spans="3:14" ht="12.75">
      <c r="C11" s="15"/>
      <c r="D11" s="15"/>
      <c r="E11" s="11"/>
      <c r="F11" s="50" t="s">
        <v>127</v>
      </c>
      <c r="N11" s="34"/>
    </row>
    <row r="12" spans="3:14" ht="12.75" customHeight="1">
      <c r="C12" s="16"/>
      <c r="F12" s="50"/>
      <c r="N12" s="35"/>
    </row>
    <row r="13" spans="3:14" ht="12.75">
      <c r="C13" s="16"/>
      <c r="E13" s="36"/>
      <c r="F13" s="36"/>
      <c r="N13" s="14"/>
    </row>
    <row r="14" spans="2:6" ht="12.75" customHeight="1">
      <c r="B14" s="3" t="s">
        <v>11</v>
      </c>
      <c r="C14" s="16"/>
      <c r="E14" s="36"/>
      <c r="F14" s="36"/>
    </row>
    <row r="15" spans="2:6" ht="12.75" customHeight="1">
      <c r="B15" s="3"/>
      <c r="C15" s="16"/>
      <c r="E15" s="36"/>
      <c r="F15" s="36"/>
    </row>
    <row r="16" spans="2:6" ht="12.75" customHeight="1">
      <c r="B16" s="3" t="s">
        <v>115</v>
      </c>
      <c r="C16" s="16"/>
      <c r="E16" s="36"/>
      <c r="F16" s="36"/>
    </row>
    <row r="17" spans="2:9" ht="12.75">
      <c r="B17" s="37" t="s">
        <v>12</v>
      </c>
      <c r="C17" s="16"/>
      <c r="E17" s="36">
        <v>25507</v>
      </c>
      <c r="F17" s="36">
        <v>28125</v>
      </c>
      <c r="I17" s="14"/>
    </row>
    <row r="18" spans="2:9" ht="12.75">
      <c r="B18" s="37"/>
      <c r="C18" s="16"/>
      <c r="E18" s="36"/>
      <c r="F18" s="36"/>
      <c r="I18" s="14"/>
    </row>
    <row r="19" spans="2:10" ht="12.75">
      <c r="B19" s="37" t="s">
        <v>85</v>
      </c>
      <c r="C19" s="16"/>
      <c r="E19" s="36">
        <v>2335</v>
      </c>
      <c r="F19" s="36">
        <v>2335</v>
      </c>
      <c r="I19" s="14"/>
      <c r="J19" s="38"/>
    </row>
    <row r="20" spans="2:9" ht="12.75" customHeight="1">
      <c r="B20" s="37"/>
      <c r="C20" s="16"/>
      <c r="E20" s="36"/>
      <c r="F20" s="36"/>
      <c r="I20" s="14"/>
    </row>
    <row r="21" spans="2:9" ht="12.75" customHeight="1">
      <c r="B21" s="37" t="s">
        <v>113</v>
      </c>
      <c r="C21" s="16"/>
      <c r="E21" s="36">
        <v>3203</v>
      </c>
      <c r="F21" s="36">
        <v>3243</v>
      </c>
      <c r="I21" s="14"/>
    </row>
    <row r="22" spans="2:9" ht="12.75" customHeight="1">
      <c r="B22" s="37"/>
      <c r="C22" s="16"/>
      <c r="E22" s="36"/>
      <c r="F22" s="36"/>
      <c r="I22" s="14"/>
    </row>
    <row r="23" spans="2:9" ht="12.75">
      <c r="B23" s="37" t="s">
        <v>13</v>
      </c>
      <c r="C23" s="16"/>
      <c r="E23" s="36">
        <v>129</v>
      </c>
      <c r="F23" s="36">
        <v>129</v>
      </c>
      <c r="I23" s="14"/>
    </row>
    <row r="24" spans="2:9" ht="12.75" customHeight="1">
      <c r="B24" s="37"/>
      <c r="C24" s="16"/>
      <c r="E24" s="36"/>
      <c r="F24" s="36"/>
      <c r="I24" s="14"/>
    </row>
    <row r="25" spans="2:9" ht="12.75" customHeight="1">
      <c r="B25" s="37" t="s">
        <v>97</v>
      </c>
      <c r="C25" s="16"/>
      <c r="E25" s="36">
        <v>252</v>
      </c>
      <c r="F25" s="36">
        <v>279</v>
      </c>
      <c r="I25" s="14"/>
    </row>
    <row r="26" spans="2:9" ht="12.75" customHeight="1">
      <c r="B26" s="37"/>
      <c r="C26" s="16"/>
      <c r="E26" s="36"/>
      <c r="F26" s="36"/>
      <c r="I26" s="14"/>
    </row>
    <row r="27" spans="2:9" ht="12.75" customHeight="1">
      <c r="B27" s="37" t="s">
        <v>110</v>
      </c>
      <c r="C27" s="16"/>
      <c r="E27" s="39">
        <v>31</v>
      </c>
      <c r="F27" s="39">
        <v>0</v>
      </c>
      <c r="I27" s="14"/>
    </row>
    <row r="28" spans="3:9" ht="7.5" customHeight="1">
      <c r="C28" s="16"/>
      <c r="D28" s="9"/>
      <c r="E28" s="40"/>
      <c r="F28" s="40"/>
      <c r="G28" s="9"/>
      <c r="I28" s="14"/>
    </row>
    <row r="29" spans="3:9" ht="12.75">
      <c r="C29" s="16"/>
      <c r="D29" s="9"/>
      <c r="E29" s="34"/>
      <c r="F29" s="34"/>
      <c r="G29" s="9"/>
      <c r="I29" s="14"/>
    </row>
    <row r="30" spans="2:9" ht="12.75">
      <c r="B30" s="37"/>
      <c r="C30" s="16"/>
      <c r="E30" s="39">
        <f>SUM(E17:E27)</f>
        <v>31457</v>
      </c>
      <c r="F30" s="39">
        <f>SUM(F17:F27)</f>
        <v>34111</v>
      </c>
      <c r="I30" s="14"/>
    </row>
    <row r="31" spans="2:9" ht="12.75">
      <c r="B31" s="37"/>
      <c r="C31" s="16"/>
      <c r="E31" s="36"/>
      <c r="F31" s="36"/>
      <c r="I31" s="14"/>
    </row>
    <row r="32" spans="2:9" ht="12.75">
      <c r="B32" s="3" t="s">
        <v>14</v>
      </c>
      <c r="C32" s="16"/>
      <c r="E32" s="36"/>
      <c r="F32" s="36"/>
      <c r="I32" s="14"/>
    </row>
    <row r="33" spans="3:9" ht="12.75" customHeight="1">
      <c r="C33" s="16"/>
      <c r="D33" s="9"/>
      <c r="E33" s="34"/>
      <c r="F33" s="34"/>
      <c r="G33" s="9"/>
      <c r="I33" s="14"/>
    </row>
    <row r="34" spans="2:9" ht="12.75">
      <c r="B34" s="5" t="s">
        <v>15</v>
      </c>
      <c r="C34" s="16"/>
      <c r="D34" s="9"/>
      <c r="E34" s="34">
        <v>9609</v>
      </c>
      <c r="F34" s="34">
        <v>10308</v>
      </c>
      <c r="G34" s="9"/>
      <c r="I34" s="14"/>
    </row>
    <row r="35" spans="3:9" ht="12.75" customHeight="1">
      <c r="C35" s="16"/>
      <c r="D35" s="9"/>
      <c r="E35" s="34"/>
      <c r="F35" s="34"/>
      <c r="G35" s="9"/>
      <c r="I35" s="14"/>
    </row>
    <row r="36" spans="2:9" ht="12.75">
      <c r="B36" s="5" t="s">
        <v>86</v>
      </c>
      <c r="C36" s="16"/>
      <c r="D36" s="9"/>
      <c r="E36" s="34">
        <f>29468-6651</f>
        <v>22817</v>
      </c>
      <c r="F36" s="34">
        <v>23275</v>
      </c>
      <c r="G36" s="9"/>
      <c r="I36" s="14"/>
    </row>
    <row r="37" spans="2:9" ht="12.75">
      <c r="B37" s="5" t="s">
        <v>51</v>
      </c>
      <c r="C37" s="16"/>
      <c r="D37" s="9"/>
      <c r="E37" s="34"/>
      <c r="F37" s="34"/>
      <c r="G37" s="9"/>
      <c r="I37" s="14"/>
    </row>
    <row r="38" spans="3:9" ht="12.75">
      <c r="C38" s="16"/>
      <c r="D38" s="9"/>
      <c r="E38" s="34"/>
      <c r="F38" s="34"/>
      <c r="G38" s="9"/>
      <c r="I38" s="14"/>
    </row>
    <row r="39" spans="2:9" ht="12.75">
      <c r="B39" s="5" t="s">
        <v>74</v>
      </c>
      <c r="C39" s="16"/>
      <c r="D39" s="9"/>
      <c r="E39" s="34">
        <v>895</v>
      </c>
      <c r="F39" s="34">
        <v>351</v>
      </c>
      <c r="G39" s="9"/>
      <c r="I39" s="14"/>
    </row>
    <row r="40" spans="3:9" ht="12.75">
      <c r="C40" s="16"/>
      <c r="D40" s="9"/>
      <c r="E40" s="34"/>
      <c r="F40" s="34"/>
      <c r="G40" s="9"/>
      <c r="I40" s="14"/>
    </row>
    <row r="41" spans="2:9" ht="12.75">
      <c r="B41" s="5" t="s">
        <v>16</v>
      </c>
      <c r="C41" s="16"/>
      <c r="D41" s="9"/>
      <c r="E41" s="34">
        <v>3556</v>
      </c>
      <c r="F41" s="34">
        <v>2993</v>
      </c>
      <c r="G41" s="9"/>
      <c r="I41" s="14"/>
    </row>
    <row r="42" spans="3:9" ht="12.75">
      <c r="C42" s="16"/>
      <c r="D42" s="9"/>
      <c r="E42" s="34"/>
      <c r="F42" s="34"/>
      <c r="G42" s="9"/>
      <c r="I42" s="14"/>
    </row>
    <row r="43" spans="2:9" ht="12.75" customHeight="1">
      <c r="B43" s="37" t="s">
        <v>111</v>
      </c>
      <c r="C43" s="16"/>
      <c r="D43" s="9"/>
      <c r="E43" s="34">
        <v>2532</v>
      </c>
      <c r="F43" s="34">
        <v>0</v>
      </c>
      <c r="G43" s="9"/>
      <c r="I43" s="14"/>
    </row>
    <row r="44" spans="3:9" ht="12.75">
      <c r="C44" s="16"/>
      <c r="D44" s="9"/>
      <c r="E44" s="34"/>
      <c r="F44" s="34"/>
      <c r="G44" s="9"/>
      <c r="I44" s="14"/>
    </row>
    <row r="45" spans="2:9" ht="12.75">
      <c r="B45" s="5" t="s">
        <v>40</v>
      </c>
      <c r="C45" s="16"/>
      <c r="D45" s="9"/>
      <c r="E45" s="34">
        <v>3178</v>
      </c>
      <c r="F45" s="34">
        <v>3908</v>
      </c>
      <c r="G45" s="9"/>
      <c r="I45" s="14"/>
    </row>
    <row r="46" spans="3:9" ht="12.75">
      <c r="C46" s="16"/>
      <c r="D46" s="9"/>
      <c r="E46" s="34"/>
      <c r="F46" s="34"/>
      <c r="G46" s="9"/>
      <c r="I46" s="14"/>
    </row>
    <row r="47" spans="2:9" ht="12.75">
      <c r="B47" s="5" t="s">
        <v>17</v>
      </c>
      <c r="C47" s="16"/>
      <c r="D47" s="9"/>
      <c r="E47" s="39">
        <v>701</v>
      </c>
      <c r="F47" s="39">
        <v>952</v>
      </c>
      <c r="G47" s="9"/>
      <c r="I47" s="14"/>
    </row>
    <row r="48" spans="3:9" ht="7.5" customHeight="1">
      <c r="C48" s="16"/>
      <c r="D48" s="9"/>
      <c r="E48" s="40"/>
      <c r="F48" s="40"/>
      <c r="G48" s="9"/>
      <c r="I48" s="14"/>
    </row>
    <row r="49" spans="3:9" ht="12.75">
      <c r="C49" s="16"/>
      <c r="D49" s="9"/>
      <c r="E49" s="34"/>
      <c r="F49" s="34"/>
      <c r="G49" s="9"/>
      <c r="I49" s="14"/>
    </row>
    <row r="50" spans="2:9" ht="12.75">
      <c r="B50" s="37"/>
      <c r="C50" s="16"/>
      <c r="E50" s="39">
        <f>SUM(E34:E48)</f>
        <v>43288</v>
      </c>
      <c r="F50" s="39">
        <f>SUM(F34:F48)</f>
        <v>41787</v>
      </c>
      <c r="I50" s="14"/>
    </row>
    <row r="51" spans="2:9" ht="12.75">
      <c r="B51" s="37"/>
      <c r="C51" s="16"/>
      <c r="E51" s="34"/>
      <c r="F51" s="34"/>
      <c r="I51" s="14"/>
    </row>
    <row r="52" spans="2:9" ht="12.75">
      <c r="B52" s="37"/>
      <c r="C52" s="16"/>
      <c r="E52" s="34"/>
      <c r="F52" s="34"/>
      <c r="I52" s="14"/>
    </row>
    <row r="53" spans="2:9" ht="13.5" thickBot="1">
      <c r="B53" s="3" t="s">
        <v>116</v>
      </c>
      <c r="C53" s="16"/>
      <c r="D53" s="9"/>
      <c r="E53" s="41">
        <f>+E50+E30</f>
        <v>74745</v>
      </c>
      <c r="F53" s="41">
        <f>+F50+F30</f>
        <v>75898</v>
      </c>
      <c r="G53" s="9"/>
      <c r="H53" s="32"/>
      <c r="I53" s="14"/>
    </row>
    <row r="54" spans="3:9" ht="7.5" customHeight="1">
      <c r="C54" s="16"/>
      <c r="D54" s="9"/>
      <c r="E54" s="34"/>
      <c r="F54" s="34"/>
      <c r="G54" s="9"/>
      <c r="I54" s="14"/>
    </row>
    <row r="55" spans="3:9" ht="12.75">
      <c r="C55" s="16"/>
      <c r="D55" s="9"/>
      <c r="E55" s="34"/>
      <c r="F55" s="34"/>
      <c r="G55" s="9"/>
      <c r="I55" s="14"/>
    </row>
    <row r="56" spans="2:9" ht="12.75">
      <c r="B56" s="5" t="s">
        <v>52</v>
      </c>
      <c r="C56" s="16"/>
      <c r="D56" s="9"/>
      <c r="E56" s="34"/>
      <c r="F56" s="34"/>
      <c r="G56" s="9"/>
      <c r="I56" s="14"/>
    </row>
    <row r="57" spans="3:9" ht="12.75">
      <c r="C57" s="16"/>
      <c r="D57" s="9"/>
      <c r="E57" s="34"/>
      <c r="F57" s="34"/>
      <c r="G57" s="9"/>
      <c r="I57" s="14"/>
    </row>
    <row r="58" spans="2:9" ht="12.75">
      <c r="B58" s="3" t="s">
        <v>117</v>
      </c>
      <c r="C58" s="16"/>
      <c r="D58" s="9"/>
      <c r="E58" s="34"/>
      <c r="F58" s="34"/>
      <c r="G58" s="9"/>
      <c r="I58" s="14"/>
    </row>
    <row r="59" spans="3:9" ht="12.75">
      <c r="C59" s="16"/>
      <c r="D59" s="9"/>
      <c r="E59" s="34"/>
      <c r="F59" s="34"/>
      <c r="G59" s="9"/>
      <c r="I59" s="14"/>
    </row>
    <row r="60" spans="2:9" ht="12.75">
      <c r="B60" s="3" t="s">
        <v>118</v>
      </c>
      <c r="C60" s="16"/>
      <c r="D60" s="9"/>
      <c r="E60" s="34"/>
      <c r="F60" s="34"/>
      <c r="G60" s="9"/>
      <c r="I60" s="14"/>
    </row>
    <row r="61" spans="3:9" ht="12.75">
      <c r="C61" s="16"/>
      <c r="D61" s="9"/>
      <c r="E61" s="34"/>
      <c r="F61" s="34"/>
      <c r="G61" s="9"/>
      <c r="I61" s="14"/>
    </row>
    <row r="62" spans="2:9" ht="12.75">
      <c r="B62" s="5" t="s">
        <v>26</v>
      </c>
      <c r="C62" s="16"/>
      <c r="D62" s="9"/>
      <c r="E62" s="34">
        <v>40001</v>
      </c>
      <c r="F62" s="34">
        <v>40001</v>
      </c>
      <c r="G62" s="9"/>
      <c r="I62" s="14"/>
    </row>
    <row r="63" spans="3:9" ht="12.75">
      <c r="C63" s="16"/>
      <c r="D63" s="9"/>
      <c r="E63" s="34"/>
      <c r="F63" s="34"/>
      <c r="G63" s="9"/>
      <c r="I63" s="14"/>
    </row>
    <row r="64" spans="2:9" ht="12.75">
      <c r="B64" s="5" t="s">
        <v>27</v>
      </c>
      <c r="C64" s="16"/>
      <c r="D64" s="9"/>
      <c r="E64" s="34">
        <f>+ChangesInEquity!F26+ChangesInEquity!D26</f>
        <v>3198</v>
      </c>
      <c r="F64" s="34">
        <f>+ChangesInEquity!D14+ChangesInEquity!F14+ChangesInEquity!E14</f>
        <v>5276</v>
      </c>
      <c r="G64" s="9"/>
      <c r="I64" s="14"/>
    </row>
    <row r="65" spans="3:9" ht="7.5" customHeight="1">
      <c r="C65" s="16"/>
      <c r="D65" s="9"/>
      <c r="E65" s="39"/>
      <c r="F65" s="39"/>
      <c r="G65" s="9"/>
      <c r="I65" s="14"/>
    </row>
    <row r="66" spans="3:9" ht="12.75">
      <c r="C66" s="16"/>
      <c r="D66" s="9"/>
      <c r="E66" s="34"/>
      <c r="F66" s="34"/>
      <c r="G66" s="9"/>
      <c r="I66" s="14"/>
    </row>
    <row r="67" spans="2:9" ht="12.75">
      <c r="B67" s="3"/>
      <c r="C67" s="16"/>
      <c r="D67" s="9"/>
      <c r="E67" s="34">
        <f>SUM(E62:E64)</f>
        <v>43199</v>
      </c>
      <c r="F67" s="34">
        <f>SUM(F62:F64)</f>
        <v>45277</v>
      </c>
      <c r="G67" s="9"/>
      <c r="I67" s="14"/>
    </row>
    <row r="68" spans="2:9" ht="12.75">
      <c r="B68" s="3"/>
      <c r="C68" s="16"/>
      <c r="D68" s="9"/>
      <c r="E68" s="34"/>
      <c r="F68" s="34"/>
      <c r="G68" s="9"/>
      <c r="I68" s="14"/>
    </row>
    <row r="69" spans="2:9" ht="12.75">
      <c r="B69" s="3" t="s">
        <v>119</v>
      </c>
      <c r="C69" s="16"/>
      <c r="D69" s="9"/>
      <c r="E69" s="34">
        <v>0</v>
      </c>
      <c r="F69" s="34">
        <v>0</v>
      </c>
      <c r="G69" s="9"/>
      <c r="I69" s="14"/>
    </row>
    <row r="70" spans="3:9" ht="7.5" customHeight="1">
      <c r="C70" s="16"/>
      <c r="D70" s="9"/>
      <c r="E70" s="39"/>
      <c r="F70" s="39"/>
      <c r="G70" s="9"/>
      <c r="I70" s="14"/>
    </row>
    <row r="71" spans="3:9" ht="12.75">
      <c r="C71" s="16"/>
      <c r="D71" s="9"/>
      <c r="E71" s="34"/>
      <c r="F71" s="34"/>
      <c r="G71" s="9"/>
      <c r="I71" s="14"/>
    </row>
    <row r="72" spans="2:9" ht="12.75">
      <c r="B72" s="3" t="s">
        <v>120</v>
      </c>
      <c r="C72" s="16"/>
      <c r="D72" s="9"/>
      <c r="E72" s="39">
        <f>SUM(E65:E69)</f>
        <v>43199</v>
      </c>
      <c r="F72" s="39">
        <f>SUM(F65:F69)</f>
        <v>45277</v>
      </c>
      <c r="G72" s="9"/>
      <c r="I72" s="14"/>
    </row>
    <row r="73" spans="2:9" ht="12.75">
      <c r="B73" s="3"/>
      <c r="C73" s="16"/>
      <c r="D73" s="9"/>
      <c r="E73" s="34"/>
      <c r="F73" s="34"/>
      <c r="G73" s="9"/>
      <c r="I73" s="14"/>
    </row>
    <row r="74" spans="2:9" ht="12.75">
      <c r="B74" s="3" t="s">
        <v>24</v>
      </c>
      <c r="C74" s="16"/>
      <c r="E74" s="36"/>
      <c r="F74" s="36"/>
      <c r="I74" s="14"/>
    </row>
    <row r="75" spans="3:9" ht="12.75">
      <c r="C75" s="16"/>
      <c r="E75" s="36"/>
      <c r="F75" s="36"/>
      <c r="I75" s="14"/>
    </row>
    <row r="76" spans="3:9" ht="7.5" customHeight="1">
      <c r="C76" s="16"/>
      <c r="D76" s="9"/>
      <c r="E76" s="34"/>
      <c r="F76" s="34"/>
      <c r="G76" s="9"/>
      <c r="I76" s="14"/>
    </row>
    <row r="77" spans="2:9" ht="12.75">
      <c r="B77" s="5" t="s">
        <v>73</v>
      </c>
      <c r="C77" s="16" t="s">
        <v>50</v>
      </c>
      <c r="D77" s="9"/>
      <c r="E77" s="34">
        <v>4993</v>
      </c>
      <c r="F77" s="34">
        <f>4746+48</f>
        <v>4794</v>
      </c>
      <c r="G77" s="9"/>
      <c r="I77" s="14"/>
    </row>
    <row r="78" spans="3:9" ht="12.75">
      <c r="C78" s="16"/>
      <c r="D78" s="9"/>
      <c r="E78" s="34"/>
      <c r="F78" s="34"/>
      <c r="G78" s="9"/>
      <c r="I78" s="14"/>
    </row>
    <row r="79" spans="2:9" ht="12.75">
      <c r="B79" s="5" t="s">
        <v>25</v>
      </c>
      <c r="C79" s="16"/>
      <c r="D79" s="9"/>
      <c r="E79" s="35">
        <v>346</v>
      </c>
      <c r="F79" s="35">
        <v>346</v>
      </c>
      <c r="G79" s="9"/>
      <c r="I79" s="14"/>
    </row>
    <row r="80" spans="3:9" ht="7.5" customHeight="1">
      <c r="C80" s="16"/>
      <c r="D80" s="9"/>
      <c r="E80" s="39"/>
      <c r="F80" s="39"/>
      <c r="G80" s="9"/>
      <c r="I80" s="14"/>
    </row>
    <row r="81" spans="3:9" ht="12.75">
      <c r="C81" s="16"/>
      <c r="E81" s="36"/>
      <c r="F81" s="36"/>
      <c r="G81" s="9"/>
      <c r="I81" s="14"/>
    </row>
    <row r="82" spans="3:9" ht="12.75">
      <c r="C82" s="16"/>
      <c r="E82" s="39">
        <f>SUM(E77:E79)</f>
        <v>5339</v>
      </c>
      <c r="F82" s="39">
        <f>SUM(F77:F79)</f>
        <v>5140</v>
      </c>
      <c r="G82" s="9"/>
      <c r="I82" s="14"/>
    </row>
    <row r="83" spans="3:9" ht="12.75">
      <c r="C83" s="16"/>
      <c r="D83" s="9"/>
      <c r="E83" s="34"/>
      <c r="F83" s="34"/>
      <c r="G83" s="9"/>
      <c r="I83" s="14"/>
    </row>
    <row r="84" spans="2:9" ht="12.75">
      <c r="B84" s="3" t="s">
        <v>18</v>
      </c>
      <c r="C84" s="16"/>
      <c r="D84" s="9"/>
      <c r="E84" s="34"/>
      <c r="F84" s="34"/>
      <c r="G84" s="9"/>
      <c r="I84" s="14"/>
    </row>
    <row r="85" spans="3:9" ht="12.75">
      <c r="C85" s="16"/>
      <c r="D85" s="9"/>
      <c r="E85" s="34"/>
      <c r="F85" s="34"/>
      <c r="G85" s="9"/>
      <c r="I85" s="14"/>
    </row>
    <row r="86" spans="2:9" ht="12.75">
      <c r="B86" s="5" t="s">
        <v>19</v>
      </c>
      <c r="C86" s="16"/>
      <c r="D86" s="9"/>
      <c r="E86" s="34">
        <v>10602</v>
      </c>
      <c r="F86" s="34">
        <v>9735</v>
      </c>
      <c r="G86" s="9"/>
      <c r="I86" s="14"/>
    </row>
    <row r="87" spans="3:9" ht="12.75">
      <c r="C87" s="16"/>
      <c r="D87" s="9"/>
      <c r="E87" s="34"/>
      <c r="F87" s="34"/>
      <c r="G87" s="9"/>
      <c r="I87" s="14"/>
    </row>
    <row r="88" spans="2:9" ht="12.75">
      <c r="B88" s="5" t="s">
        <v>20</v>
      </c>
      <c r="C88" s="16"/>
      <c r="D88" s="9"/>
      <c r="E88" s="34">
        <v>148</v>
      </c>
      <c r="F88" s="34">
        <v>167</v>
      </c>
      <c r="G88" s="9"/>
      <c r="I88" s="14"/>
    </row>
    <row r="89" spans="3:9" ht="12.75">
      <c r="C89" s="16"/>
      <c r="D89" s="9"/>
      <c r="E89" s="34"/>
      <c r="F89" s="34"/>
      <c r="G89" s="9"/>
      <c r="I89" s="14"/>
    </row>
    <row r="90" spans="2:9" ht="12.75">
      <c r="B90" s="5" t="s">
        <v>21</v>
      </c>
      <c r="C90" s="16"/>
      <c r="D90" s="9"/>
      <c r="E90" s="34">
        <v>2712</v>
      </c>
      <c r="F90" s="34">
        <v>2678</v>
      </c>
      <c r="G90" s="9"/>
      <c r="I90" s="14"/>
    </row>
    <row r="91" spans="3:9" ht="12.75">
      <c r="C91" s="16"/>
      <c r="D91" s="9"/>
      <c r="E91" s="34"/>
      <c r="F91" s="34"/>
      <c r="G91" s="9"/>
      <c r="I91" s="14"/>
    </row>
    <row r="92" spans="2:9" ht="12.75">
      <c r="B92" s="5" t="s">
        <v>22</v>
      </c>
      <c r="C92" s="16" t="s">
        <v>50</v>
      </c>
      <c r="D92" s="9"/>
      <c r="E92" s="34">
        <v>12744</v>
      </c>
      <c r="F92" s="34">
        <v>12889</v>
      </c>
      <c r="G92" s="9"/>
      <c r="H92" s="32"/>
      <c r="I92" s="14"/>
    </row>
    <row r="93" spans="3:9" ht="12.75">
      <c r="C93" s="16"/>
      <c r="D93" s="9"/>
      <c r="E93" s="34"/>
      <c r="F93" s="34"/>
      <c r="G93" s="9"/>
      <c r="I93" s="14"/>
    </row>
    <row r="94" spans="2:9" ht="12.75">
      <c r="B94" s="5" t="s">
        <v>23</v>
      </c>
      <c r="C94" s="16"/>
      <c r="D94" s="9"/>
      <c r="E94" s="34">
        <v>1</v>
      </c>
      <c r="F94" s="34">
        <v>12</v>
      </c>
      <c r="G94" s="9"/>
      <c r="I94" s="14"/>
    </row>
    <row r="95" spans="3:9" ht="7.5" customHeight="1">
      <c r="C95" s="16"/>
      <c r="D95" s="9"/>
      <c r="E95" s="39"/>
      <c r="F95" s="39"/>
      <c r="G95" s="9"/>
      <c r="I95" s="14"/>
    </row>
    <row r="96" spans="3:9" ht="12.75">
      <c r="C96" s="16"/>
      <c r="D96" s="9"/>
      <c r="E96" s="34"/>
      <c r="F96" s="34"/>
      <c r="G96" s="9"/>
      <c r="I96" s="14"/>
    </row>
    <row r="97" spans="3:9" ht="12.75">
      <c r="C97" s="16"/>
      <c r="D97" s="9"/>
      <c r="E97" s="34">
        <f>SUM(E86:E94)</f>
        <v>26207</v>
      </c>
      <c r="F97" s="34">
        <f>SUM(F86:F94)</f>
        <v>25481</v>
      </c>
      <c r="G97" s="9"/>
      <c r="I97" s="14"/>
    </row>
    <row r="98" spans="3:9" ht="7.5" customHeight="1">
      <c r="C98" s="16"/>
      <c r="D98" s="9"/>
      <c r="E98" s="39"/>
      <c r="F98" s="39"/>
      <c r="G98" s="9"/>
      <c r="I98" s="14"/>
    </row>
    <row r="99" spans="2:9" ht="12.75">
      <c r="B99" s="3"/>
      <c r="C99" s="16"/>
      <c r="E99" s="36"/>
      <c r="F99" s="36"/>
      <c r="G99" s="9"/>
      <c r="I99" s="14"/>
    </row>
    <row r="100" spans="3:9" ht="7.5" customHeight="1">
      <c r="C100" s="16"/>
      <c r="D100" s="9"/>
      <c r="E100" s="36"/>
      <c r="F100" s="36"/>
      <c r="G100" s="9"/>
      <c r="I100" s="14"/>
    </row>
    <row r="101" spans="2:9" ht="12.75">
      <c r="B101" s="3" t="s">
        <v>121</v>
      </c>
      <c r="C101" s="16"/>
      <c r="D101" s="9"/>
      <c r="E101" s="36">
        <f>+E97+E82</f>
        <v>31546</v>
      </c>
      <c r="F101" s="36">
        <f>+F97+F82</f>
        <v>30621</v>
      </c>
      <c r="G101" s="9"/>
      <c r="I101" s="14"/>
    </row>
    <row r="102" spans="3:9" ht="7.5" customHeight="1">
      <c r="C102" s="16"/>
      <c r="D102" s="9"/>
      <c r="E102" s="39"/>
      <c r="F102" s="39"/>
      <c r="G102" s="9"/>
      <c r="I102" s="14"/>
    </row>
    <row r="103" spans="3:9" ht="12.75">
      <c r="C103" s="16"/>
      <c r="D103" s="9"/>
      <c r="E103" s="34"/>
      <c r="F103" s="34"/>
      <c r="G103" s="9"/>
      <c r="I103" s="14"/>
    </row>
    <row r="104" spans="3:9" ht="12.75">
      <c r="C104" s="16"/>
      <c r="D104" s="9"/>
      <c r="E104" s="34"/>
      <c r="F104" s="34"/>
      <c r="G104" s="9"/>
      <c r="I104" s="14"/>
    </row>
    <row r="105" spans="2:9" ht="13.5" thickBot="1">
      <c r="B105" s="3" t="s">
        <v>122</v>
      </c>
      <c r="C105" s="16"/>
      <c r="D105" s="9"/>
      <c r="E105" s="41">
        <f>+E101+E72</f>
        <v>74745</v>
      </c>
      <c r="F105" s="41">
        <f>+F101+F72</f>
        <v>75898</v>
      </c>
      <c r="G105" s="9"/>
      <c r="I105" s="14"/>
    </row>
    <row r="106" spans="3:9" ht="12.75">
      <c r="C106" s="16"/>
      <c r="D106" s="9"/>
      <c r="E106" s="34"/>
      <c r="F106" s="34"/>
      <c r="G106" s="9"/>
      <c r="I106" s="14"/>
    </row>
    <row r="107" spans="3:6" ht="12.75">
      <c r="C107" s="16"/>
      <c r="E107" s="36"/>
      <c r="F107" s="36"/>
    </row>
    <row r="108" spans="3:6" ht="12.75">
      <c r="C108" s="16"/>
      <c r="E108" s="36"/>
      <c r="F108" s="36"/>
    </row>
    <row r="109" spans="3:6" ht="12.75">
      <c r="C109" s="16"/>
      <c r="E109" s="36"/>
      <c r="F109" s="36"/>
    </row>
    <row r="110" spans="3:6" ht="12.75">
      <c r="C110" s="16"/>
      <c r="E110" s="36"/>
      <c r="F110" s="36"/>
    </row>
    <row r="111" spans="3:6" ht="12.75">
      <c r="C111" s="16"/>
      <c r="E111" s="36"/>
      <c r="F111" s="36"/>
    </row>
    <row r="112" ht="12.75">
      <c r="B112" s="5" t="s">
        <v>71</v>
      </c>
    </row>
    <row r="113" ht="12.75">
      <c r="B113" s="5" t="s">
        <v>101</v>
      </c>
    </row>
  </sheetData>
  <mergeCells count="2">
    <mergeCell ref="I7:J7"/>
    <mergeCell ref="F11:F12"/>
  </mergeCells>
  <printOptions horizontalCentered="1"/>
  <pageMargins left="0.5" right="0.17" top="0.75" bottom="0.5" header="0.5" footer="0.5"/>
  <pageSetup fitToHeight="2" horizontalDpi="180" verticalDpi="180" orientation="portrait" paperSize="9" r:id="rId1"/>
  <rowBreaks count="1" manualBreakCount="1">
    <brk id="56" max="6" man="1"/>
  </rowBreaks>
</worksheet>
</file>

<file path=xl/worksheets/sheet3.xml><?xml version="1.0" encoding="utf-8"?>
<worksheet xmlns="http://schemas.openxmlformats.org/spreadsheetml/2006/main" xmlns:r="http://schemas.openxmlformats.org/officeDocument/2006/relationships">
  <sheetPr>
    <pageSetUpPr fitToPage="1"/>
  </sheetPr>
  <dimension ref="B2:G74"/>
  <sheetViews>
    <sheetView workbookViewId="0" topLeftCell="A19">
      <selection activeCell="E14" sqref="E14"/>
    </sheetView>
  </sheetViews>
  <sheetFormatPr defaultColWidth="9.140625" defaultRowHeight="12.75"/>
  <cols>
    <col min="1" max="1" width="4.7109375" style="5" customWidth="1"/>
    <col min="2" max="2" width="30.7109375" style="5" customWidth="1"/>
    <col min="3" max="4" width="13.7109375" style="5" customWidth="1"/>
    <col min="5" max="5" width="14.28125" style="5" customWidth="1"/>
    <col min="6" max="6" width="19.421875" style="5" customWidth="1"/>
    <col min="7" max="7" width="15.421875" style="5" customWidth="1"/>
    <col min="8" max="16384" width="9.140625" style="5" customWidth="1"/>
  </cols>
  <sheetData>
    <row r="2" spans="2:6" ht="17.25" customHeight="1">
      <c r="B2" s="6" t="s">
        <v>53</v>
      </c>
      <c r="F2" s="8"/>
    </row>
    <row r="3" spans="2:6" ht="12.75" customHeight="1">
      <c r="B3" s="10" t="s">
        <v>62</v>
      </c>
      <c r="F3" s="8"/>
    </row>
    <row r="5" ht="15">
      <c r="B5" s="4" t="s">
        <v>145</v>
      </c>
    </row>
    <row r="6" ht="12.75">
      <c r="B6" s="29"/>
    </row>
    <row r="7" ht="12.75">
      <c r="B7" s="29"/>
    </row>
    <row r="8" spans="4:6" ht="12.75">
      <c r="D8" s="51" t="s">
        <v>103</v>
      </c>
      <c r="E8" s="51"/>
      <c r="F8" s="30" t="s">
        <v>104</v>
      </c>
    </row>
    <row r="9" spans="3:7" ht="12.75" customHeight="1">
      <c r="C9" s="12" t="s">
        <v>79</v>
      </c>
      <c r="D9" s="12" t="s">
        <v>43</v>
      </c>
      <c r="E9" s="12" t="s">
        <v>45</v>
      </c>
      <c r="F9" s="12" t="s">
        <v>46</v>
      </c>
      <c r="G9" s="12" t="s">
        <v>129</v>
      </c>
    </row>
    <row r="10" spans="3:7" ht="12.75">
      <c r="C10" s="12" t="s">
        <v>44</v>
      </c>
      <c r="D10" s="12" t="s">
        <v>107</v>
      </c>
      <c r="E10" s="12" t="s">
        <v>106</v>
      </c>
      <c r="F10" s="12" t="s">
        <v>105</v>
      </c>
      <c r="G10" s="12" t="s">
        <v>130</v>
      </c>
    </row>
    <row r="11" spans="3:7" ht="12.75">
      <c r="C11" s="12" t="s">
        <v>0</v>
      </c>
      <c r="D11" s="12" t="s">
        <v>0</v>
      </c>
      <c r="E11" s="12" t="s">
        <v>0</v>
      </c>
      <c r="F11" s="12" t="s">
        <v>0</v>
      </c>
      <c r="G11" s="12" t="s">
        <v>0</v>
      </c>
    </row>
    <row r="12" spans="3:7" ht="12.75">
      <c r="C12" s="12"/>
      <c r="D12" s="12"/>
      <c r="E12" s="12"/>
      <c r="F12" s="12"/>
      <c r="G12" s="12"/>
    </row>
    <row r="13" ht="12.75">
      <c r="B13" s="5" t="s">
        <v>98</v>
      </c>
    </row>
    <row r="14" spans="2:7" ht="12.75" customHeight="1">
      <c r="B14" s="5" t="s">
        <v>75</v>
      </c>
      <c r="C14" s="17">
        <f>+C40</f>
        <v>40001</v>
      </c>
      <c r="D14" s="17">
        <v>1</v>
      </c>
      <c r="E14" s="17">
        <v>3242</v>
      </c>
      <c r="F14" s="17">
        <v>2033</v>
      </c>
      <c r="G14" s="17">
        <f>SUM(C14:F14)</f>
        <v>45277</v>
      </c>
    </row>
    <row r="15" spans="2:7" ht="12.75" customHeight="1">
      <c r="B15" s="5" t="s">
        <v>109</v>
      </c>
      <c r="C15" s="43">
        <v>0</v>
      </c>
      <c r="D15" s="43" t="s">
        <v>80</v>
      </c>
      <c r="E15" s="2">
        <v>-3273</v>
      </c>
      <c r="F15" s="2">
        <v>3273</v>
      </c>
      <c r="G15" s="2">
        <f>SUM(C15:F15)</f>
        <v>0</v>
      </c>
    </row>
    <row r="16" spans="3:7" ht="12.75" customHeight="1">
      <c r="C16" s="43"/>
      <c r="D16" s="43"/>
      <c r="E16" s="2"/>
      <c r="F16" s="2"/>
      <c r="G16" s="2"/>
    </row>
    <row r="17" spans="2:7" ht="12.75" customHeight="1">
      <c r="B17" s="5" t="s">
        <v>128</v>
      </c>
      <c r="C17" s="43">
        <v>0</v>
      </c>
      <c r="D17" s="43" t="s">
        <v>80</v>
      </c>
      <c r="E17" s="2">
        <v>31</v>
      </c>
      <c r="F17" s="2">
        <v>0</v>
      </c>
      <c r="G17" s="2">
        <f>SUM(C17:F17)</f>
        <v>31</v>
      </c>
    </row>
    <row r="18" spans="3:7" ht="12.75" customHeight="1">
      <c r="C18" s="31"/>
      <c r="D18" s="31"/>
      <c r="E18" s="19"/>
      <c r="F18" s="19"/>
      <c r="G18" s="19"/>
    </row>
    <row r="19" spans="3:7" ht="12.75" customHeight="1">
      <c r="C19" s="17">
        <f>SUM(C14:C15)</f>
        <v>40001</v>
      </c>
      <c r="D19" s="17">
        <f>SUM(D14:D15)</f>
        <v>1</v>
      </c>
      <c r="E19" s="17">
        <f>SUM(E14:E17)</f>
        <v>0</v>
      </c>
      <c r="F19" s="17">
        <f>SUM(F14:F15)</f>
        <v>5306</v>
      </c>
      <c r="G19" s="17">
        <f>SUM(G14:G17)</f>
        <v>45308</v>
      </c>
    </row>
    <row r="20" spans="3:7" ht="12.75">
      <c r="C20" s="17"/>
      <c r="D20" s="17"/>
      <c r="E20" s="17"/>
      <c r="F20" s="17"/>
      <c r="G20" s="17"/>
    </row>
    <row r="21" spans="2:7" ht="12.75">
      <c r="B21" s="5" t="s">
        <v>91</v>
      </c>
      <c r="C21" s="43">
        <v>0</v>
      </c>
      <c r="D21" s="43" t="s">
        <v>80</v>
      </c>
      <c r="E21" s="43">
        <v>0</v>
      </c>
      <c r="F21" s="17">
        <f>+'IS'!F32</f>
        <v>-1389</v>
      </c>
      <c r="G21" s="17">
        <f>SUM(C21:F21)</f>
        <v>-1389</v>
      </c>
    </row>
    <row r="22" spans="3:7" ht="12.75">
      <c r="C22" s="43"/>
      <c r="D22" s="43"/>
      <c r="E22" s="43"/>
      <c r="F22" s="17"/>
      <c r="G22" s="17"/>
    </row>
    <row r="23" spans="2:7" ht="12.75">
      <c r="B23" s="5" t="s">
        <v>132</v>
      </c>
      <c r="C23" s="43">
        <v>0</v>
      </c>
      <c r="D23" s="43" t="s">
        <v>80</v>
      </c>
      <c r="E23" s="43">
        <v>0</v>
      </c>
      <c r="F23" s="17">
        <v>-720</v>
      </c>
      <c r="G23" s="17">
        <f>SUM(C23:F23)</f>
        <v>-720</v>
      </c>
    </row>
    <row r="24" spans="3:7" ht="12.75">
      <c r="C24" s="25"/>
      <c r="D24" s="17"/>
      <c r="E24" s="17"/>
      <c r="F24" s="17"/>
      <c r="G24" s="17"/>
    </row>
    <row r="25" spans="3:7" ht="12.75">
      <c r="C25" s="18"/>
      <c r="D25" s="18"/>
      <c r="E25" s="18"/>
      <c r="F25" s="18"/>
      <c r="G25" s="18"/>
    </row>
    <row r="26" spans="2:7" ht="12.75">
      <c r="B26" s="5" t="s">
        <v>144</v>
      </c>
      <c r="C26" s="2">
        <f>SUM(C19:C25)</f>
        <v>40001</v>
      </c>
      <c r="D26" s="2">
        <f>SUM(D19:D25)</f>
        <v>1</v>
      </c>
      <c r="E26" s="2">
        <f>SUM(E19:E25)</f>
        <v>0</v>
      </c>
      <c r="F26" s="2">
        <f>SUM(F19:F25)</f>
        <v>3197</v>
      </c>
      <c r="G26" s="2">
        <f>SUM(G19:G25)</f>
        <v>43199</v>
      </c>
    </row>
    <row r="27" spans="3:7" ht="13.5" thickBot="1">
      <c r="C27" s="21"/>
      <c r="D27" s="21"/>
      <c r="E27" s="21"/>
      <c r="F27" s="21"/>
      <c r="G27" s="21"/>
    </row>
    <row r="28" spans="3:7" ht="12.75">
      <c r="C28" s="17"/>
      <c r="D28" s="17"/>
      <c r="E28" s="17"/>
      <c r="F28" s="17"/>
      <c r="G28" s="17"/>
    </row>
    <row r="29" spans="3:7" ht="12.75">
      <c r="C29" s="17"/>
      <c r="D29" s="17"/>
      <c r="E29" s="17"/>
      <c r="F29" s="17"/>
      <c r="G29" s="17"/>
    </row>
    <row r="30" ht="12.75" customHeight="1">
      <c r="B30" s="5" t="s">
        <v>88</v>
      </c>
    </row>
    <row r="31" spans="2:7" ht="12.75" customHeight="1">
      <c r="B31" s="5" t="s">
        <v>108</v>
      </c>
      <c r="C31" s="17">
        <v>40001</v>
      </c>
      <c r="D31" s="17">
        <v>1</v>
      </c>
      <c r="E31" s="17">
        <v>3782</v>
      </c>
      <c r="F31" s="17">
        <v>3057</v>
      </c>
      <c r="G31" s="17">
        <f>SUM(C31:F31)</f>
        <v>46841</v>
      </c>
    </row>
    <row r="32" spans="3:7" ht="12.75">
      <c r="C32" s="17"/>
      <c r="D32" s="17"/>
      <c r="E32" s="17"/>
      <c r="F32" s="17"/>
      <c r="G32" s="17"/>
    </row>
    <row r="33" spans="2:7" ht="12.75">
      <c r="B33" s="5" t="s">
        <v>139</v>
      </c>
      <c r="C33" s="23">
        <v>0</v>
      </c>
      <c r="D33" s="24" t="s">
        <v>80</v>
      </c>
      <c r="E33" s="24">
        <v>0</v>
      </c>
      <c r="F33" s="24">
        <f>'IS'!G32</f>
        <v>271</v>
      </c>
      <c r="G33" s="17">
        <f>SUM(C33:F33)</f>
        <v>271</v>
      </c>
    </row>
    <row r="34" spans="3:7" ht="12.75">
      <c r="C34" s="25"/>
      <c r="D34" s="17"/>
      <c r="E34" s="17"/>
      <c r="F34" s="17"/>
      <c r="G34" s="17"/>
    </row>
    <row r="35" spans="2:7" ht="12.75">
      <c r="B35" s="5" t="s">
        <v>92</v>
      </c>
      <c r="C35" s="23">
        <v>0</v>
      </c>
      <c r="D35" s="24" t="s">
        <v>80</v>
      </c>
      <c r="E35" s="17">
        <v>-405</v>
      </c>
      <c r="F35" s="24">
        <v>0</v>
      </c>
      <c r="G35" s="17">
        <f>SUM(C35:F35)</f>
        <v>-405</v>
      </c>
    </row>
    <row r="36" spans="3:7" ht="12.75">
      <c r="C36" s="23"/>
      <c r="D36" s="24"/>
      <c r="E36" s="17"/>
      <c r="F36" s="24"/>
      <c r="G36" s="17"/>
    </row>
    <row r="37" spans="2:7" ht="12.75">
      <c r="B37" s="5" t="s">
        <v>132</v>
      </c>
      <c r="C37" s="23">
        <v>0</v>
      </c>
      <c r="D37" s="43" t="s">
        <v>80</v>
      </c>
      <c r="E37" s="17">
        <v>0</v>
      </c>
      <c r="F37" s="24">
        <v>-720</v>
      </c>
      <c r="G37" s="17">
        <f>SUM(C37:F37)</f>
        <v>-720</v>
      </c>
    </row>
    <row r="38" spans="3:7" ht="12.75">
      <c r="C38" s="17"/>
      <c r="D38" s="17"/>
      <c r="E38" s="17"/>
      <c r="F38" s="17"/>
      <c r="G38" s="17"/>
    </row>
    <row r="39" spans="3:7" ht="12.75">
      <c r="C39" s="18"/>
      <c r="D39" s="18"/>
      <c r="E39" s="18"/>
      <c r="F39" s="18"/>
      <c r="G39" s="18"/>
    </row>
    <row r="40" spans="2:7" ht="12.75">
      <c r="B40" s="5" t="s">
        <v>146</v>
      </c>
      <c r="C40" s="2">
        <f>SUM(C31:C39)</f>
        <v>40001</v>
      </c>
      <c r="D40" s="2">
        <f>SUM(D31:D39)</f>
        <v>1</v>
      </c>
      <c r="E40" s="2">
        <f>SUM(E31:E38)</f>
        <v>3377</v>
      </c>
      <c r="F40" s="2">
        <f>SUM(F31:F38)</f>
        <v>2608</v>
      </c>
      <c r="G40" s="2">
        <f>SUM(G31:G39)</f>
        <v>45987</v>
      </c>
    </row>
    <row r="41" spans="3:7" ht="13.5" thickBot="1">
      <c r="C41" s="21"/>
      <c r="D41" s="21"/>
      <c r="E41" s="21"/>
      <c r="F41" s="21"/>
      <c r="G41" s="21"/>
    </row>
    <row r="42" spans="3:7" ht="12.75">
      <c r="C42" s="17"/>
      <c r="D42" s="17"/>
      <c r="E42" s="17"/>
      <c r="F42" s="17"/>
      <c r="G42" s="17"/>
    </row>
    <row r="73" ht="12.75">
      <c r="B73" s="5" t="s">
        <v>72</v>
      </c>
    </row>
    <row r="74" ht="12.75">
      <c r="B74" s="5" t="s">
        <v>101</v>
      </c>
    </row>
  </sheetData>
  <mergeCells count="1">
    <mergeCell ref="D8:E8"/>
  </mergeCells>
  <printOptions/>
  <pageMargins left="0.5" right="0.5" top="0.75" bottom="0.25" header="0.5" footer="0.5"/>
  <pageSetup fitToHeight="1" fitToWidth="1"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B1:E131"/>
  <sheetViews>
    <sheetView tabSelected="1" workbookViewId="0" topLeftCell="A1">
      <selection activeCell="B3" sqref="B3"/>
    </sheetView>
  </sheetViews>
  <sheetFormatPr defaultColWidth="9.140625" defaultRowHeight="12.75"/>
  <cols>
    <col min="1" max="1" width="4.00390625" style="5" customWidth="1"/>
    <col min="2" max="2" width="68.7109375" style="5" customWidth="1"/>
    <col min="3" max="3" width="14.57421875" style="5" customWidth="1"/>
    <col min="4" max="4" width="15.140625" style="5" customWidth="1"/>
    <col min="5" max="16384" width="9.140625" style="5" customWidth="1"/>
  </cols>
  <sheetData>
    <row r="1" spans="2:4" ht="20.25">
      <c r="B1" s="6" t="s">
        <v>53</v>
      </c>
      <c r="C1" s="6"/>
      <c r="D1" s="6"/>
    </row>
    <row r="2" spans="2:4" ht="12.75">
      <c r="B2" s="10" t="s">
        <v>62</v>
      </c>
      <c r="C2" s="10"/>
      <c r="D2" s="10"/>
    </row>
    <row r="5" spans="2:4" ht="15">
      <c r="B5" s="4" t="s">
        <v>152</v>
      </c>
      <c r="C5" s="4"/>
      <c r="D5" s="4"/>
    </row>
    <row r="6" spans="2:4" ht="15">
      <c r="B6" s="4"/>
      <c r="C6" s="4"/>
      <c r="D6" s="4"/>
    </row>
    <row r="8" spans="3:4" ht="12.75">
      <c r="C8" s="12" t="s">
        <v>89</v>
      </c>
      <c r="D8" s="12" t="s">
        <v>89</v>
      </c>
    </row>
    <row r="9" spans="3:4" ht="12.75">
      <c r="C9" s="12" t="s">
        <v>93</v>
      </c>
      <c r="D9" s="12" t="s">
        <v>93</v>
      </c>
    </row>
    <row r="10" spans="3:4" ht="12.75">
      <c r="C10" s="13" t="s">
        <v>141</v>
      </c>
      <c r="D10" s="13" t="str">
        <f>C10</f>
        <v>30 September</v>
      </c>
    </row>
    <row r="11" spans="3:4" ht="12.75">
      <c r="C11" s="12">
        <v>2006</v>
      </c>
      <c r="D11" s="12">
        <v>2005</v>
      </c>
    </row>
    <row r="12" spans="2:4" ht="12.75">
      <c r="B12" s="3"/>
      <c r="C12" s="12" t="s">
        <v>0</v>
      </c>
      <c r="D12" s="12" t="s">
        <v>0</v>
      </c>
    </row>
    <row r="14" ht="12.75">
      <c r="B14" s="3" t="s">
        <v>84</v>
      </c>
    </row>
    <row r="16" spans="2:4" ht="12.75">
      <c r="B16" s="5" t="s">
        <v>138</v>
      </c>
      <c r="C16" s="17">
        <f>+'IS'!F27</f>
        <v>-1225</v>
      </c>
      <c r="D16" s="17">
        <f>+'IS'!G27</f>
        <v>710</v>
      </c>
    </row>
    <row r="17" spans="3:4" ht="12.75">
      <c r="C17" s="17"/>
      <c r="D17" s="17"/>
    </row>
    <row r="18" spans="2:4" ht="12.75">
      <c r="B18" s="5" t="s">
        <v>28</v>
      </c>
      <c r="C18" s="17"/>
      <c r="D18" s="17"/>
    </row>
    <row r="19" spans="2:4" ht="12.75">
      <c r="B19" s="5" t="s">
        <v>29</v>
      </c>
      <c r="C19" s="17">
        <v>71</v>
      </c>
      <c r="D19" s="17">
        <v>708</v>
      </c>
    </row>
    <row r="20" spans="2:4" ht="12.75">
      <c r="B20" s="5" t="s">
        <v>90</v>
      </c>
      <c r="C20" s="17">
        <v>27</v>
      </c>
      <c r="D20" s="17">
        <v>27</v>
      </c>
    </row>
    <row r="21" spans="2:4" ht="12.75">
      <c r="B21" s="5" t="s">
        <v>149</v>
      </c>
      <c r="C21" s="17">
        <v>2</v>
      </c>
      <c r="D21" s="17">
        <v>0</v>
      </c>
    </row>
    <row r="22" spans="2:5" ht="12.75">
      <c r="B22" s="5" t="s">
        <v>30</v>
      </c>
      <c r="C22" s="17">
        <v>442</v>
      </c>
      <c r="D22" s="17">
        <v>755</v>
      </c>
      <c r="E22" s="32"/>
    </row>
    <row r="23" spans="2:4" ht="12.75">
      <c r="B23" s="5" t="s">
        <v>135</v>
      </c>
      <c r="C23" s="17">
        <v>39</v>
      </c>
      <c r="D23" s="17">
        <v>40</v>
      </c>
    </row>
    <row r="24" spans="2:4" ht="12.75">
      <c r="B24" s="5" t="s">
        <v>67</v>
      </c>
      <c r="C24" s="17">
        <f>-'IS'!F22</f>
        <v>859</v>
      </c>
      <c r="D24" s="17">
        <f>-'IS'!G22</f>
        <v>641</v>
      </c>
    </row>
    <row r="25" spans="2:4" ht="12.75">
      <c r="B25" s="5" t="s">
        <v>133</v>
      </c>
      <c r="C25" s="17">
        <v>0</v>
      </c>
      <c r="D25" s="17">
        <v>1</v>
      </c>
    </row>
    <row r="26" spans="2:4" ht="12.75">
      <c r="B26" s="5" t="s">
        <v>31</v>
      </c>
      <c r="C26" s="17">
        <v>-22</v>
      </c>
      <c r="D26" s="17">
        <v>-173</v>
      </c>
    </row>
    <row r="27" spans="2:4" ht="12.75">
      <c r="B27" s="5" t="s">
        <v>66</v>
      </c>
      <c r="C27" s="17">
        <v>0</v>
      </c>
      <c r="D27" s="17">
        <v>-405</v>
      </c>
    </row>
    <row r="28" spans="2:4" ht="12.75">
      <c r="B28" s="5" t="s">
        <v>32</v>
      </c>
      <c r="C28" s="17">
        <f>-'IS'!F23</f>
        <v>-94</v>
      </c>
      <c r="D28" s="17">
        <f>-'IS'!G23</f>
        <v>-112</v>
      </c>
    </row>
    <row r="29" spans="2:4" ht="12.75">
      <c r="B29" s="5" t="s">
        <v>147</v>
      </c>
      <c r="C29" s="17">
        <v>0</v>
      </c>
      <c r="D29" s="17">
        <v>-27</v>
      </c>
    </row>
    <row r="30" spans="2:4" ht="12.75">
      <c r="B30" s="5" t="s">
        <v>151</v>
      </c>
      <c r="C30" s="17">
        <v>-165</v>
      </c>
      <c r="D30" s="17">
        <v>0</v>
      </c>
    </row>
    <row r="31" spans="2:4" ht="12.75">
      <c r="B31" s="5" t="s">
        <v>134</v>
      </c>
      <c r="C31" s="17">
        <v>0</v>
      </c>
      <c r="D31" s="17">
        <v>-66</v>
      </c>
    </row>
    <row r="32" spans="3:4" ht="12.75">
      <c r="C32" s="19"/>
      <c r="D32" s="19"/>
    </row>
    <row r="33" spans="3:4" ht="12.75">
      <c r="C33" s="17"/>
      <c r="D33" s="17"/>
    </row>
    <row r="34" spans="2:4" ht="12.75">
      <c r="B34" s="5" t="s">
        <v>114</v>
      </c>
      <c r="C34" s="17">
        <f>SUM(C16:C31)</f>
        <v>-66</v>
      </c>
      <c r="D34" s="17">
        <f>SUM(D16:D31)</f>
        <v>2099</v>
      </c>
    </row>
    <row r="35" spans="3:4" ht="12.75">
      <c r="C35" s="17"/>
      <c r="D35" s="17"/>
    </row>
    <row r="36" spans="3:4" ht="12.75">
      <c r="C36" s="17"/>
      <c r="D36" s="17"/>
    </row>
    <row r="37" spans="2:4" ht="12.75">
      <c r="B37" s="5" t="s">
        <v>56</v>
      </c>
      <c r="C37" s="17"/>
      <c r="D37" s="17"/>
    </row>
    <row r="38" spans="2:4" ht="12.75">
      <c r="B38" s="5" t="s">
        <v>57</v>
      </c>
      <c r="C38" s="17">
        <v>-264</v>
      </c>
      <c r="D38" s="17">
        <v>-1095</v>
      </c>
    </row>
    <row r="39" spans="2:4" ht="12.75">
      <c r="B39" s="5" t="s">
        <v>58</v>
      </c>
      <c r="C39" s="17">
        <v>882</v>
      </c>
      <c r="D39" s="17">
        <v>506</v>
      </c>
    </row>
    <row r="40" spans="3:4" ht="12.75">
      <c r="C40" s="19"/>
      <c r="D40" s="19"/>
    </row>
    <row r="41" spans="3:4" ht="12.75">
      <c r="C41" s="17"/>
      <c r="D41" s="17"/>
    </row>
    <row r="42" spans="2:4" ht="12.75">
      <c r="B42" s="5" t="s">
        <v>83</v>
      </c>
      <c r="C42" s="17">
        <f>SUM(C34:C39)</f>
        <v>552</v>
      </c>
      <c r="D42" s="17">
        <f>SUM(D34:D39)</f>
        <v>1510</v>
      </c>
    </row>
    <row r="43" spans="3:4" ht="12.75">
      <c r="C43" s="17"/>
      <c r="D43" s="17"/>
    </row>
    <row r="44" spans="2:4" ht="12.75">
      <c r="B44" s="5" t="s">
        <v>33</v>
      </c>
      <c r="C44" s="17">
        <v>-359</v>
      </c>
      <c r="D44" s="17">
        <v>-539</v>
      </c>
    </row>
    <row r="45" spans="2:4" ht="12.75">
      <c r="B45" s="5" t="s">
        <v>78</v>
      </c>
      <c r="C45" s="17">
        <v>199</v>
      </c>
      <c r="D45" s="17">
        <v>274</v>
      </c>
    </row>
    <row r="46" spans="3:4" ht="12.75">
      <c r="C46" s="17"/>
      <c r="D46" s="17"/>
    </row>
    <row r="47" spans="3:4" ht="12.75">
      <c r="C47" s="18"/>
      <c r="D47" s="18"/>
    </row>
    <row r="48" spans="2:4" ht="12.75">
      <c r="B48" s="5" t="s">
        <v>154</v>
      </c>
      <c r="C48" s="2">
        <f>SUM(C42:C46)</f>
        <v>392</v>
      </c>
      <c r="D48" s="2">
        <f>SUM(D42:D46)</f>
        <v>1245</v>
      </c>
    </row>
    <row r="49" spans="3:4" ht="12.75">
      <c r="C49" s="19"/>
      <c r="D49" s="19"/>
    </row>
    <row r="50" spans="3:4" ht="12.75">
      <c r="C50" s="17"/>
      <c r="D50" s="17"/>
    </row>
    <row r="51" spans="2:4" ht="12.75">
      <c r="B51" s="3" t="s">
        <v>81</v>
      </c>
      <c r="C51" s="17"/>
      <c r="D51" s="17"/>
    </row>
    <row r="52" spans="3:4" ht="12.75">
      <c r="C52" s="17"/>
      <c r="D52" s="17"/>
    </row>
    <row r="53" spans="2:4" ht="12.75">
      <c r="B53" s="5" t="s">
        <v>148</v>
      </c>
      <c r="C53" s="17">
        <v>0</v>
      </c>
      <c r="D53" s="17">
        <v>390</v>
      </c>
    </row>
    <row r="54" spans="2:4" ht="12.75">
      <c r="B54" s="5" t="s">
        <v>150</v>
      </c>
      <c r="C54" s="17">
        <v>940</v>
      </c>
      <c r="D54" s="17">
        <v>0</v>
      </c>
    </row>
    <row r="55" spans="2:4" ht="12.75">
      <c r="B55" s="5" t="s">
        <v>34</v>
      </c>
      <c r="C55" s="17">
        <v>0</v>
      </c>
      <c r="D55" s="17">
        <v>68</v>
      </c>
    </row>
    <row r="56" spans="2:4" ht="12.75">
      <c r="B56" s="5" t="s">
        <v>35</v>
      </c>
      <c r="C56" s="17">
        <f>-C28</f>
        <v>94</v>
      </c>
      <c r="D56" s="17">
        <f>-D28</f>
        <v>112</v>
      </c>
    </row>
    <row r="57" spans="2:4" ht="12.75">
      <c r="B57" s="5" t="s">
        <v>36</v>
      </c>
      <c r="C57" s="17">
        <v>-1116</v>
      </c>
      <c r="D57" s="17">
        <v>-1665</v>
      </c>
    </row>
    <row r="58" spans="2:4" ht="12.75" hidden="1">
      <c r="B58" s="5" t="s">
        <v>70</v>
      </c>
      <c r="C58" s="17"/>
      <c r="D58" s="17"/>
    </row>
    <row r="59" spans="2:4" ht="12.75" hidden="1">
      <c r="B59" s="5" t="s">
        <v>82</v>
      </c>
      <c r="C59" s="17"/>
      <c r="D59" s="17">
        <v>0</v>
      </c>
    </row>
    <row r="60" spans="2:4" ht="12.75">
      <c r="B60" s="5" t="s">
        <v>136</v>
      </c>
      <c r="C60" s="17">
        <v>-15</v>
      </c>
      <c r="D60" s="17">
        <v>0</v>
      </c>
    </row>
    <row r="61" spans="3:4" ht="12.75">
      <c r="C61" s="17"/>
      <c r="D61" s="17"/>
    </row>
    <row r="62" spans="3:4" ht="12.75">
      <c r="C62" s="18"/>
      <c r="D62" s="18"/>
    </row>
    <row r="63" spans="2:4" ht="12.75">
      <c r="B63" s="5" t="s">
        <v>77</v>
      </c>
      <c r="C63" s="2">
        <f>SUM(C53:C60)</f>
        <v>-97</v>
      </c>
      <c r="D63" s="2">
        <f>SUM(D53:D60)</f>
        <v>-1095</v>
      </c>
    </row>
    <row r="64" spans="3:4" ht="12.75">
      <c r="C64" s="19"/>
      <c r="D64" s="19"/>
    </row>
    <row r="65" spans="3:4" ht="12.75">
      <c r="C65" s="17"/>
      <c r="D65" s="17"/>
    </row>
    <row r="66" spans="3:4" ht="12.75">
      <c r="C66" s="17"/>
      <c r="D66" s="17"/>
    </row>
    <row r="67" spans="3:4" ht="12.75">
      <c r="C67" s="17"/>
      <c r="D67" s="17"/>
    </row>
    <row r="68" spans="2:4" ht="12.75">
      <c r="B68" s="20" t="s">
        <v>52</v>
      </c>
      <c r="C68" s="17"/>
      <c r="D68" s="17"/>
    </row>
    <row r="69" spans="3:4" ht="12.75">
      <c r="C69" s="17"/>
      <c r="D69" s="17"/>
    </row>
    <row r="70" spans="3:4" ht="12.75">
      <c r="C70" s="17"/>
      <c r="D70" s="17"/>
    </row>
    <row r="71" spans="3:4" ht="12.75">
      <c r="C71" s="17"/>
      <c r="D71" s="17"/>
    </row>
    <row r="72" spans="3:4" ht="12.75">
      <c r="C72" s="17"/>
      <c r="D72" s="17"/>
    </row>
    <row r="73" spans="3:4" ht="12.75">
      <c r="C73" s="17"/>
      <c r="D73" s="17"/>
    </row>
    <row r="74" spans="3:4" ht="12.75">
      <c r="C74" s="17"/>
      <c r="D74" s="17"/>
    </row>
    <row r="75" spans="3:4" ht="12.75">
      <c r="C75" s="17"/>
      <c r="D75" s="17"/>
    </row>
    <row r="77" spans="3:4" ht="12.75">
      <c r="C77" s="17"/>
      <c r="D77" s="17"/>
    </row>
    <row r="78" spans="2:4" ht="12.75">
      <c r="B78" s="3" t="s">
        <v>87</v>
      </c>
      <c r="C78" s="17"/>
      <c r="D78" s="17"/>
    </row>
    <row r="79" spans="3:4" ht="12.75">
      <c r="C79" s="17"/>
      <c r="D79" s="17"/>
    </row>
    <row r="80" spans="2:4" ht="12.75" hidden="1">
      <c r="B80" s="5" t="s">
        <v>76</v>
      </c>
      <c r="C80" s="17">
        <v>0</v>
      </c>
      <c r="D80" s="17">
        <v>0</v>
      </c>
    </row>
    <row r="81" spans="2:4" ht="12.75">
      <c r="B81" s="5" t="s">
        <v>137</v>
      </c>
      <c r="C81" s="17">
        <v>266</v>
      </c>
      <c r="D81" s="17">
        <v>-407</v>
      </c>
    </row>
    <row r="82" spans="2:4" ht="12.75">
      <c r="B82" s="5" t="s">
        <v>155</v>
      </c>
      <c r="C82" s="17">
        <v>-483</v>
      </c>
      <c r="D82" s="17">
        <v>657</v>
      </c>
    </row>
    <row r="83" spans="2:4" ht="12.75" hidden="1">
      <c r="B83" s="5" t="s">
        <v>37</v>
      </c>
      <c r="C83" s="17"/>
      <c r="D83" s="17"/>
    </row>
    <row r="84" spans="2:4" ht="12.75">
      <c r="B84" s="5" t="s">
        <v>68</v>
      </c>
      <c r="C84" s="17">
        <v>-22</v>
      </c>
      <c r="D84" s="17">
        <v>-111</v>
      </c>
    </row>
    <row r="85" spans="2:4" ht="12.75">
      <c r="B85" s="5" t="s">
        <v>69</v>
      </c>
      <c r="C85" s="17">
        <f>-C24</f>
        <v>-859</v>
      </c>
      <c r="D85" s="17">
        <v>-641</v>
      </c>
    </row>
    <row r="86" spans="2:4" ht="12.75">
      <c r="B86" s="5" t="s">
        <v>37</v>
      </c>
      <c r="C86" s="17">
        <v>-720</v>
      </c>
      <c r="D86" s="17">
        <v>-720</v>
      </c>
    </row>
    <row r="87" spans="3:4" ht="12.75">
      <c r="C87" s="19"/>
      <c r="D87" s="19"/>
    </row>
    <row r="88" spans="3:4" ht="12.75">
      <c r="C88" s="2"/>
      <c r="D88" s="2"/>
    </row>
    <row r="89" spans="2:4" ht="12.75">
      <c r="B89" s="5" t="s">
        <v>112</v>
      </c>
      <c r="C89" s="2">
        <f>SUM(C80:C87)</f>
        <v>-1818</v>
      </c>
      <c r="D89" s="2">
        <f>SUM(D80:D87)</f>
        <v>-1222</v>
      </c>
    </row>
    <row r="90" spans="3:4" ht="12.75">
      <c r="C90" s="19"/>
      <c r="D90" s="19"/>
    </row>
    <row r="91" spans="3:4" ht="12.75">
      <c r="C91" s="17"/>
      <c r="D91" s="17"/>
    </row>
    <row r="92" spans="2:4" ht="12.75">
      <c r="B92" s="3" t="s">
        <v>94</v>
      </c>
      <c r="C92" s="17">
        <f>C48+C63+C89</f>
        <v>-1523</v>
      </c>
      <c r="D92" s="17">
        <f>D48+D63+D89</f>
        <v>-1072</v>
      </c>
    </row>
    <row r="93" spans="2:4" ht="12.75">
      <c r="B93" s="3"/>
      <c r="C93" s="17"/>
      <c r="D93" s="17"/>
    </row>
    <row r="94" spans="2:4" ht="12.75">
      <c r="B94" s="3" t="s">
        <v>95</v>
      </c>
      <c r="C94" s="17">
        <v>-751</v>
      </c>
      <c r="D94" s="17">
        <v>2426</v>
      </c>
    </row>
    <row r="95" spans="2:4" ht="12.75">
      <c r="B95" s="3"/>
      <c r="C95" s="17"/>
      <c r="D95" s="17"/>
    </row>
    <row r="96" spans="2:4" ht="12.75">
      <c r="B96" s="3"/>
      <c r="C96" s="18"/>
      <c r="D96" s="18"/>
    </row>
    <row r="97" spans="2:4" ht="12.75">
      <c r="B97" s="3" t="s">
        <v>96</v>
      </c>
      <c r="C97" s="2">
        <f>SUM(C92:C94)</f>
        <v>-2274</v>
      </c>
      <c r="D97" s="2">
        <f>SUM(D92:D94)</f>
        <v>1354</v>
      </c>
    </row>
    <row r="98" spans="3:4" ht="13.5" thickBot="1">
      <c r="C98" s="21"/>
      <c r="D98" s="21"/>
    </row>
    <row r="99" spans="3:4" ht="12.75">
      <c r="C99" s="17"/>
      <c r="D99" s="17"/>
    </row>
    <row r="100" spans="3:4" ht="12.75">
      <c r="C100" s="17"/>
      <c r="D100" s="17"/>
    </row>
    <row r="101" spans="2:4" ht="12.75">
      <c r="B101" s="3" t="s">
        <v>38</v>
      </c>
      <c r="C101" s="17"/>
      <c r="D101" s="17"/>
    </row>
    <row r="102" spans="3:4" ht="12.75">
      <c r="C102" s="17"/>
      <c r="D102" s="17"/>
    </row>
    <row r="103" spans="2:4" ht="12.75">
      <c r="B103" s="5" t="s">
        <v>17</v>
      </c>
      <c r="C103" s="17">
        <f>'BS'!E47</f>
        <v>701</v>
      </c>
      <c r="D103" s="17">
        <v>1123</v>
      </c>
    </row>
    <row r="104" spans="2:4" ht="12.75">
      <c r="B104" s="5" t="s">
        <v>40</v>
      </c>
      <c r="C104" s="17">
        <f>'BS'!E45</f>
        <v>3178</v>
      </c>
      <c r="D104" s="17">
        <v>5045</v>
      </c>
    </row>
    <row r="105" spans="2:4" ht="12.75">
      <c r="B105" s="5" t="s">
        <v>41</v>
      </c>
      <c r="C105" s="17">
        <v>-5405</v>
      </c>
      <c r="D105" s="17">
        <v>-4314</v>
      </c>
    </row>
    <row r="106" spans="3:4" ht="12.75">
      <c r="C106" s="19"/>
      <c r="D106" s="19"/>
    </row>
    <row r="107" spans="3:4" ht="12.75">
      <c r="C107" s="17"/>
      <c r="D107" s="17"/>
    </row>
    <row r="108" spans="3:4" ht="12.75">
      <c r="C108" s="17">
        <f>SUM(C103:C105)</f>
        <v>-1526</v>
      </c>
      <c r="D108" s="17">
        <f>SUM(D103:D105)</f>
        <v>1854</v>
      </c>
    </row>
    <row r="109" spans="2:4" ht="12.75">
      <c r="B109" s="3" t="s">
        <v>39</v>
      </c>
      <c r="C109" s="17"/>
      <c r="D109" s="17"/>
    </row>
    <row r="110" spans="3:4" ht="12.75">
      <c r="C110" s="17"/>
      <c r="D110" s="17"/>
    </row>
    <row r="111" spans="2:4" ht="12.75">
      <c r="B111" s="5" t="s">
        <v>42</v>
      </c>
      <c r="C111" s="17">
        <v>-748</v>
      </c>
      <c r="D111" s="17">
        <v>-500</v>
      </c>
    </row>
    <row r="112" spans="3:4" ht="12.75">
      <c r="C112" s="19"/>
      <c r="D112" s="19"/>
    </row>
    <row r="113" spans="3:4" ht="12.75">
      <c r="C113" s="17"/>
      <c r="D113" s="17"/>
    </row>
    <row r="114" spans="3:4" ht="12.75">
      <c r="C114" s="17">
        <f>SUM(C108:C111)</f>
        <v>-2274</v>
      </c>
      <c r="D114" s="17">
        <f>SUM(D108:D111)</f>
        <v>1354</v>
      </c>
    </row>
    <row r="115" spans="3:4" ht="13.5" thickBot="1">
      <c r="C115" s="21"/>
      <c r="D115" s="21"/>
    </row>
    <row r="118" spans="2:4" ht="12.75">
      <c r="B118" s="22"/>
      <c r="C118" s="22"/>
      <c r="D118" s="22"/>
    </row>
    <row r="119" spans="2:4" ht="12.75">
      <c r="B119" s="22"/>
      <c r="C119" s="22"/>
      <c r="D119" s="22"/>
    </row>
    <row r="130" ht="12.75">
      <c r="B130" s="5" t="s">
        <v>55</v>
      </c>
    </row>
    <row r="131" ht="12.75">
      <c r="B131" s="5" t="s">
        <v>102</v>
      </c>
    </row>
  </sheetData>
  <printOptions/>
  <pageMargins left="0.5" right="0.5" top="0.75" bottom="0.5" header="0.5" footer="0.5"/>
  <pageSetup fitToHeight="2"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 </cp:lastModifiedBy>
  <cp:lastPrinted>2006-11-27T08:54:33Z</cp:lastPrinted>
  <dcterms:created xsi:type="dcterms:W3CDTF">2002-09-10T06:58:13Z</dcterms:created>
  <dcterms:modified xsi:type="dcterms:W3CDTF">2006-11-27T09:59:26Z</dcterms:modified>
  <cp:category/>
  <cp:version/>
  <cp:contentType/>
  <cp:contentStatus/>
</cp:coreProperties>
</file>